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R０５事業\Ｒ05 面積関係\"/>
    </mc:Choice>
  </mc:AlternateContent>
  <xr:revisionPtr revIDLastSave="0" documentId="13_ncr:1_{E8B0A848-564C-47A1-BB66-37568BAF53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はじめに" sheetId="7" r:id="rId1"/>
    <sheet name="Ａ明細入力表" sheetId="1" r:id="rId2"/>
    <sheet name="Ｂ表紙" sheetId="4" r:id="rId3"/>
    <sheet name="たばこ植付明細票_集計表" sheetId="8" r:id="rId4"/>
  </sheets>
  <definedNames>
    <definedName name="_１バ">はじめに!$K$45:$L$45</definedName>
    <definedName name="_２バ">はじめに!$K$46:$L$46</definedName>
    <definedName name="_xlnm._FilterDatabase" localSheetId="1" hidden="1">Ａ明細入力表!$A$1:$S$761</definedName>
    <definedName name="_xlnm.Print_Area" localSheetId="1">Ａ明細入力表!$A$1:$P$761</definedName>
    <definedName name="_xlnm.Print_Area" localSheetId="2">Ｂ表紙!$A$1:$H$24</definedName>
    <definedName name="_xlnm.Print_Area" localSheetId="3">たばこ植付明細票_集計表!$A$1:$O$33</definedName>
    <definedName name="_xlnm.Print_Area" localSheetId="0">はじめに!$B$2:$L$41</definedName>
    <definedName name="_xlnm.Print_Titles" localSheetId="1">Ａ明細入力表!$1:$1</definedName>
    <definedName name="種類" localSheetId="1">Ａ明細入力表!$R$8:$R$9</definedName>
    <definedName name="種類">はじめに!$J$45:$J$46</definedName>
    <definedName name="植付1">Ａ明細入力表!$A$16:$P$16,Ａ明細入力表!$A$28:$P$28</definedName>
    <definedName name="植付10">Ａ明細入力表!$A$358:$P$358,Ａ明細入力表!$A$370:$P$370</definedName>
    <definedName name="植付11">Ａ明細入力表!$A$396:$P$396,Ａ明細入力表!$A$408:$P$408</definedName>
    <definedName name="植付12">Ａ明細入力表!$A$434:$P$434,Ａ明細入力表!$A$446:$P$446</definedName>
    <definedName name="植付13">Ａ明細入力表!$A$472:$P$472,Ａ明細入力表!$A$484:$P$484</definedName>
    <definedName name="植付14">Ａ明細入力表!$A$510:$P$510,Ａ明細入力表!$A$522:$P$522</definedName>
    <definedName name="植付15">Ａ明細入力表!$A$548:$P$548,Ａ明細入力表!$A$560:$P$560</definedName>
    <definedName name="植付16">Ａ明細入力表!$A$586:$P$586,Ａ明細入力表!$A$598:$P$598</definedName>
    <definedName name="植付17">Ａ明細入力表!$A$624:$P$624,Ａ明細入力表!$A$636:$P$636</definedName>
    <definedName name="植付18">Ａ明細入力表!$A$662:$P$662,Ａ明細入力表!$A$674:$P$674</definedName>
    <definedName name="植付19">Ａ明細入力表!$A$700:$P$700,Ａ明細入力表!$A$712:$P$712</definedName>
    <definedName name="植付2">Ａ明細入力表!$A$54:$P$54,Ａ明細入力表!$A$66:$P$66</definedName>
    <definedName name="植付20">Ａ明細入力表!$A$738:$P$738,Ａ明細入力表!$A$750:$P$750</definedName>
    <definedName name="植付3">Ａ明細入力表!$A$92:$P$92,Ａ明細入力表!$A$104:$P$104</definedName>
    <definedName name="植付4">Ａ明細入力表!$A$130:$P$130,Ａ明細入力表!$A$142:$P$142</definedName>
    <definedName name="植付5">Ａ明細入力表!$A$168:$P$168,Ａ明細入力表!$A$180:$P$180</definedName>
    <definedName name="植付6">Ａ明細入力表!$A$206:$P$206,Ａ明細入力表!$A$218:$P$218</definedName>
    <definedName name="植付7">Ａ明細入力表!$A$244:$P$244,Ａ明細入力表!$A$256:$P$256</definedName>
    <definedName name="植付8">Ａ明細入力表!$A$282:$P$282,Ａ明細入力表!$A$294:$P$294</definedName>
    <definedName name="植付9">Ａ明細入力表!$A$320:$P$320,Ａ明細入力表!$A$332:$P$332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8" l="1"/>
  <c r="J20" i="8"/>
  <c r="S5" i="1" l="1"/>
  <c r="B282" i="1" l="1"/>
  <c r="D282" i="1"/>
  <c r="D2" i="4" l="1"/>
  <c r="F28" i="8" l="1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G14" i="4" l="1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28" i="8"/>
  <c r="J27" i="8"/>
  <c r="J26" i="8"/>
  <c r="J25" i="8"/>
  <c r="J24" i="8"/>
  <c r="J23" i="8"/>
  <c r="J22" i="8"/>
  <c r="J21" i="8"/>
  <c r="J19" i="8"/>
  <c r="J18" i="8"/>
  <c r="J17" i="8"/>
  <c r="J15" i="8"/>
  <c r="J14" i="8"/>
  <c r="J13" i="8"/>
  <c r="J12" i="8"/>
  <c r="J11" i="8"/>
  <c r="J10" i="8"/>
  <c r="J9" i="8"/>
  <c r="G19" i="8"/>
  <c r="G20" i="8"/>
  <c r="G21" i="8"/>
  <c r="G22" i="8"/>
  <c r="G23" i="8"/>
  <c r="G24" i="8"/>
  <c r="G25" i="8"/>
  <c r="G26" i="8"/>
  <c r="G27" i="8"/>
  <c r="G28" i="8"/>
  <c r="G9" i="8"/>
  <c r="G10" i="8"/>
  <c r="G11" i="8"/>
  <c r="G12" i="8"/>
  <c r="G13" i="8"/>
  <c r="G14" i="8"/>
  <c r="G15" i="8"/>
  <c r="G16" i="8"/>
  <c r="G17" i="8"/>
  <c r="G18" i="8"/>
  <c r="A754" i="1"/>
  <c r="A716" i="1"/>
  <c r="A678" i="1"/>
  <c r="A640" i="1"/>
  <c r="A602" i="1"/>
  <c r="A564" i="1"/>
  <c r="A526" i="1"/>
  <c r="A488" i="1"/>
  <c r="A450" i="1"/>
  <c r="A412" i="1"/>
  <c r="A374" i="1"/>
  <c r="A336" i="1"/>
  <c r="A298" i="1"/>
  <c r="A260" i="1"/>
  <c r="A222" i="1"/>
  <c r="A184" i="1"/>
  <c r="A146" i="1"/>
  <c r="A108" i="1"/>
  <c r="A70" i="1"/>
  <c r="A32" i="1"/>
  <c r="K38" i="7"/>
  <c r="K37" i="7"/>
  <c r="K36" i="7"/>
  <c r="K35" i="7"/>
  <c r="K34" i="7"/>
  <c r="K33" i="7"/>
  <c r="K32" i="7"/>
  <c r="K31" i="7"/>
  <c r="K30" i="7"/>
  <c r="K29" i="7"/>
  <c r="F38" i="7"/>
  <c r="F37" i="7"/>
  <c r="F36" i="7"/>
  <c r="F35" i="7"/>
  <c r="F34" i="7"/>
  <c r="F33" i="7"/>
  <c r="F32" i="7"/>
  <c r="F31" i="7"/>
  <c r="F30" i="7"/>
  <c r="F29" i="7"/>
  <c r="D29" i="7" l="1"/>
  <c r="J31" i="1"/>
  <c r="H9" i="8" s="1"/>
  <c r="J69" i="1" l="1"/>
  <c r="H10" i="8" s="1"/>
  <c r="P725" i="1"/>
  <c r="P687" i="1"/>
  <c r="P649" i="1"/>
  <c r="P611" i="1"/>
  <c r="P573" i="1"/>
  <c r="P535" i="1"/>
  <c r="P497" i="1"/>
  <c r="P459" i="1"/>
  <c r="P421" i="1"/>
  <c r="P383" i="1"/>
  <c r="P345" i="1"/>
  <c r="P307" i="1"/>
  <c r="P269" i="1"/>
  <c r="P231" i="1"/>
  <c r="P193" i="1"/>
  <c r="P155" i="1"/>
  <c r="P117" i="1"/>
  <c r="P79" i="1"/>
  <c r="P41" i="1"/>
  <c r="P3" i="1"/>
  <c r="L753" i="1" l="1"/>
  <c r="M28" i="8" s="1"/>
  <c r="J753" i="1"/>
  <c r="H28" i="8" s="1"/>
  <c r="P750" i="1"/>
  <c r="N750" i="1"/>
  <c r="L750" i="1"/>
  <c r="J750" i="1"/>
  <c r="H750" i="1"/>
  <c r="F750" i="1"/>
  <c r="D750" i="1"/>
  <c r="B750" i="1"/>
  <c r="P738" i="1"/>
  <c r="N738" i="1"/>
  <c r="L738" i="1"/>
  <c r="J738" i="1"/>
  <c r="H738" i="1"/>
  <c r="F738" i="1"/>
  <c r="D738" i="1"/>
  <c r="B738" i="1"/>
  <c r="S727" i="1"/>
  <c r="I38" i="7" s="1"/>
  <c r="B725" i="1"/>
  <c r="L715" i="1"/>
  <c r="M27" i="8" s="1"/>
  <c r="J715" i="1"/>
  <c r="H27" i="8" s="1"/>
  <c r="P712" i="1"/>
  <c r="N712" i="1"/>
  <c r="L712" i="1"/>
  <c r="J712" i="1"/>
  <c r="H712" i="1"/>
  <c r="F712" i="1"/>
  <c r="D712" i="1"/>
  <c r="B712" i="1"/>
  <c r="P700" i="1"/>
  <c r="N700" i="1"/>
  <c r="L700" i="1"/>
  <c r="J700" i="1"/>
  <c r="H700" i="1"/>
  <c r="F700" i="1"/>
  <c r="D700" i="1"/>
  <c r="B700" i="1"/>
  <c r="S689" i="1"/>
  <c r="I37" i="7" s="1"/>
  <c r="B687" i="1"/>
  <c r="L677" i="1"/>
  <c r="M26" i="8" s="1"/>
  <c r="J677" i="1"/>
  <c r="H26" i="8" s="1"/>
  <c r="P674" i="1"/>
  <c r="N674" i="1"/>
  <c r="L674" i="1"/>
  <c r="J674" i="1"/>
  <c r="H674" i="1"/>
  <c r="F674" i="1"/>
  <c r="D674" i="1"/>
  <c r="B674" i="1"/>
  <c r="P662" i="1"/>
  <c r="N662" i="1"/>
  <c r="L662" i="1"/>
  <c r="J662" i="1"/>
  <c r="H662" i="1"/>
  <c r="F662" i="1"/>
  <c r="D662" i="1"/>
  <c r="B662" i="1"/>
  <c r="S651" i="1"/>
  <c r="I36" i="7" s="1"/>
  <c r="B649" i="1"/>
  <c r="L639" i="1"/>
  <c r="M25" i="8" s="1"/>
  <c r="J639" i="1"/>
  <c r="H25" i="8" s="1"/>
  <c r="P636" i="1"/>
  <c r="N636" i="1"/>
  <c r="L636" i="1"/>
  <c r="J636" i="1"/>
  <c r="H636" i="1"/>
  <c r="F636" i="1"/>
  <c r="D636" i="1"/>
  <c r="B636" i="1"/>
  <c r="P624" i="1"/>
  <c r="N624" i="1"/>
  <c r="L624" i="1"/>
  <c r="J624" i="1"/>
  <c r="H624" i="1"/>
  <c r="F624" i="1"/>
  <c r="D624" i="1"/>
  <c r="B624" i="1"/>
  <c r="S613" i="1"/>
  <c r="I35" i="7" s="1"/>
  <c r="B611" i="1"/>
  <c r="L601" i="1"/>
  <c r="M24" i="8" s="1"/>
  <c r="J601" i="1"/>
  <c r="H24" i="8" s="1"/>
  <c r="P598" i="1"/>
  <c r="N598" i="1"/>
  <c r="L598" i="1"/>
  <c r="J598" i="1"/>
  <c r="H598" i="1"/>
  <c r="F598" i="1"/>
  <c r="D598" i="1"/>
  <c r="B598" i="1"/>
  <c r="P586" i="1"/>
  <c r="N586" i="1"/>
  <c r="L586" i="1"/>
  <c r="J586" i="1"/>
  <c r="H586" i="1"/>
  <c r="F586" i="1"/>
  <c r="D586" i="1"/>
  <c r="B586" i="1"/>
  <c r="S575" i="1"/>
  <c r="I34" i="7" s="1"/>
  <c r="B573" i="1"/>
  <c r="L563" i="1"/>
  <c r="M23" i="8" s="1"/>
  <c r="J563" i="1"/>
  <c r="H23" i="8" s="1"/>
  <c r="P560" i="1"/>
  <c r="N560" i="1"/>
  <c r="L560" i="1"/>
  <c r="J560" i="1"/>
  <c r="H560" i="1"/>
  <c r="F560" i="1"/>
  <c r="D560" i="1"/>
  <c r="B560" i="1"/>
  <c r="P548" i="1"/>
  <c r="N548" i="1"/>
  <c r="L548" i="1"/>
  <c r="J548" i="1"/>
  <c r="H548" i="1"/>
  <c r="F548" i="1"/>
  <c r="D548" i="1"/>
  <c r="B548" i="1"/>
  <c r="S537" i="1"/>
  <c r="I33" i="7" s="1"/>
  <c r="B535" i="1"/>
  <c r="L525" i="1"/>
  <c r="M22" i="8" s="1"/>
  <c r="J525" i="1"/>
  <c r="H22" i="8" s="1"/>
  <c r="P522" i="1"/>
  <c r="N522" i="1"/>
  <c r="L522" i="1"/>
  <c r="J522" i="1"/>
  <c r="H522" i="1"/>
  <c r="F522" i="1"/>
  <c r="D522" i="1"/>
  <c r="B522" i="1"/>
  <c r="P510" i="1"/>
  <c r="N510" i="1"/>
  <c r="L510" i="1"/>
  <c r="J510" i="1"/>
  <c r="H510" i="1"/>
  <c r="F510" i="1"/>
  <c r="D510" i="1"/>
  <c r="B510" i="1"/>
  <c r="S499" i="1"/>
  <c r="I32" i="7" s="1"/>
  <c r="B497" i="1"/>
  <c r="L487" i="1"/>
  <c r="M21" i="8" s="1"/>
  <c r="J487" i="1"/>
  <c r="H21" i="8" s="1"/>
  <c r="P484" i="1"/>
  <c r="N484" i="1"/>
  <c r="L484" i="1"/>
  <c r="J484" i="1"/>
  <c r="H484" i="1"/>
  <c r="F484" i="1"/>
  <c r="D484" i="1"/>
  <c r="B484" i="1"/>
  <c r="P472" i="1"/>
  <c r="N472" i="1"/>
  <c r="L472" i="1"/>
  <c r="J472" i="1"/>
  <c r="H472" i="1"/>
  <c r="F472" i="1"/>
  <c r="D472" i="1"/>
  <c r="B472" i="1"/>
  <c r="S461" i="1"/>
  <c r="I31" i="7" s="1"/>
  <c r="B459" i="1"/>
  <c r="L449" i="1"/>
  <c r="M20" i="8" s="1"/>
  <c r="J449" i="1"/>
  <c r="H20" i="8" s="1"/>
  <c r="P446" i="1"/>
  <c r="N446" i="1"/>
  <c r="L446" i="1"/>
  <c r="J446" i="1"/>
  <c r="H446" i="1"/>
  <c r="F446" i="1"/>
  <c r="D446" i="1"/>
  <c r="B446" i="1"/>
  <c r="P434" i="1"/>
  <c r="N434" i="1"/>
  <c r="L434" i="1"/>
  <c r="J434" i="1"/>
  <c r="H434" i="1"/>
  <c r="F434" i="1"/>
  <c r="D434" i="1"/>
  <c r="B434" i="1"/>
  <c r="S423" i="1"/>
  <c r="I30" i="7" s="1"/>
  <c r="B421" i="1"/>
  <c r="L411" i="1"/>
  <c r="M19" i="8" s="1"/>
  <c r="J411" i="1"/>
  <c r="H19" i="8" s="1"/>
  <c r="P408" i="1"/>
  <c r="N408" i="1"/>
  <c r="L408" i="1"/>
  <c r="J408" i="1"/>
  <c r="H408" i="1"/>
  <c r="F408" i="1"/>
  <c r="D408" i="1"/>
  <c r="B408" i="1"/>
  <c r="P396" i="1"/>
  <c r="N396" i="1"/>
  <c r="L396" i="1"/>
  <c r="J396" i="1"/>
  <c r="H396" i="1"/>
  <c r="F396" i="1"/>
  <c r="D396" i="1"/>
  <c r="B396" i="1"/>
  <c r="S385" i="1"/>
  <c r="I29" i="7" s="1"/>
  <c r="B383" i="1"/>
  <c r="L373" i="1"/>
  <c r="M18" i="8" s="1"/>
  <c r="J373" i="1"/>
  <c r="H18" i="8" s="1"/>
  <c r="P370" i="1"/>
  <c r="N370" i="1"/>
  <c r="L370" i="1"/>
  <c r="J370" i="1"/>
  <c r="H370" i="1"/>
  <c r="F370" i="1"/>
  <c r="D370" i="1"/>
  <c r="B370" i="1"/>
  <c r="P358" i="1"/>
  <c r="N358" i="1"/>
  <c r="L358" i="1"/>
  <c r="J358" i="1"/>
  <c r="H358" i="1"/>
  <c r="F358" i="1"/>
  <c r="D358" i="1"/>
  <c r="B358" i="1"/>
  <c r="S347" i="1"/>
  <c r="D38" i="7" s="1"/>
  <c r="B345" i="1"/>
  <c r="L335" i="1"/>
  <c r="M17" i="8" s="1"/>
  <c r="J335" i="1"/>
  <c r="H17" i="8" s="1"/>
  <c r="P332" i="1"/>
  <c r="N332" i="1"/>
  <c r="L332" i="1"/>
  <c r="J332" i="1"/>
  <c r="H332" i="1"/>
  <c r="F332" i="1"/>
  <c r="D332" i="1"/>
  <c r="B332" i="1"/>
  <c r="P320" i="1"/>
  <c r="N320" i="1"/>
  <c r="L320" i="1"/>
  <c r="J320" i="1"/>
  <c r="H320" i="1"/>
  <c r="F320" i="1"/>
  <c r="D320" i="1"/>
  <c r="B320" i="1"/>
  <c r="S309" i="1"/>
  <c r="D37" i="7" s="1"/>
  <c r="B307" i="1"/>
  <c r="L297" i="1"/>
  <c r="M16" i="8" s="1"/>
  <c r="J297" i="1"/>
  <c r="H16" i="8" s="1"/>
  <c r="P294" i="1"/>
  <c r="N294" i="1"/>
  <c r="L294" i="1"/>
  <c r="J294" i="1"/>
  <c r="H294" i="1"/>
  <c r="F294" i="1"/>
  <c r="D294" i="1"/>
  <c r="B294" i="1"/>
  <c r="P282" i="1"/>
  <c r="N282" i="1"/>
  <c r="L282" i="1"/>
  <c r="J282" i="1"/>
  <c r="H282" i="1"/>
  <c r="F282" i="1"/>
  <c r="S271" i="1"/>
  <c r="D36" i="7" s="1"/>
  <c r="B269" i="1"/>
  <c r="L259" i="1"/>
  <c r="M15" i="8" s="1"/>
  <c r="J259" i="1"/>
  <c r="H15" i="8" s="1"/>
  <c r="P256" i="1"/>
  <c r="N256" i="1"/>
  <c r="L256" i="1"/>
  <c r="J256" i="1"/>
  <c r="H256" i="1"/>
  <c r="F256" i="1"/>
  <c r="D256" i="1"/>
  <c r="B256" i="1"/>
  <c r="P244" i="1"/>
  <c r="N244" i="1"/>
  <c r="L244" i="1"/>
  <c r="J244" i="1"/>
  <c r="H244" i="1"/>
  <c r="F244" i="1"/>
  <c r="D244" i="1"/>
  <c r="B244" i="1"/>
  <c r="S233" i="1"/>
  <c r="D35" i="7" s="1"/>
  <c r="B231" i="1"/>
  <c r="L221" i="1"/>
  <c r="M14" i="8" s="1"/>
  <c r="J221" i="1"/>
  <c r="H14" i="8" s="1"/>
  <c r="P218" i="1"/>
  <c r="N218" i="1"/>
  <c r="L218" i="1"/>
  <c r="J218" i="1"/>
  <c r="H218" i="1"/>
  <c r="F218" i="1"/>
  <c r="D218" i="1"/>
  <c r="B218" i="1"/>
  <c r="P206" i="1"/>
  <c r="N206" i="1"/>
  <c r="L206" i="1"/>
  <c r="J206" i="1"/>
  <c r="H206" i="1"/>
  <c r="F206" i="1"/>
  <c r="D206" i="1"/>
  <c r="B206" i="1"/>
  <c r="S195" i="1"/>
  <c r="D34" i="7" s="1"/>
  <c r="B193" i="1"/>
  <c r="L183" i="1"/>
  <c r="M13" i="8" s="1"/>
  <c r="J183" i="1"/>
  <c r="H13" i="8" s="1"/>
  <c r="P180" i="1"/>
  <c r="N180" i="1"/>
  <c r="L180" i="1"/>
  <c r="J180" i="1"/>
  <c r="H180" i="1"/>
  <c r="F180" i="1"/>
  <c r="D180" i="1"/>
  <c r="B180" i="1"/>
  <c r="P168" i="1"/>
  <c r="N168" i="1"/>
  <c r="L168" i="1"/>
  <c r="J168" i="1"/>
  <c r="H168" i="1"/>
  <c r="F168" i="1"/>
  <c r="D168" i="1"/>
  <c r="B168" i="1"/>
  <c r="S157" i="1"/>
  <c r="D33" i="7" s="1"/>
  <c r="B155" i="1"/>
  <c r="L145" i="1"/>
  <c r="M12" i="8" s="1"/>
  <c r="J145" i="1"/>
  <c r="H12" i="8" s="1"/>
  <c r="P142" i="1"/>
  <c r="N142" i="1"/>
  <c r="L142" i="1"/>
  <c r="J142" i="1"/>
  <c r="H142" i="1"/>
  <c r="F142" i="1"/>
  <c r="D142" i="1"/>
  <c r="B142" i="1"/>
  <c r="P130" i="1"/>
  <c r="N130" i="1"/>
  <c r="L130" i="1"/>
  <c r="J130" i="1"/>
  <c r="H130" i="1"/>
  <c r="F130" i="1"/>
  <c r="D130" i="1"/>
  <c r="B130" i="1"/>
  <c r="S119" i="1"/>
  <c r="D32" i="7" s="1"/>
  <c r="B117" i="1"/>
  <c r="L107" i="1"/>
  <c r="M11" i="8" s="1"/>
  <c r="J107" i="1"/>
  <c r="H11" i="8" s="1"/>
  <c r="P104" i="1"/>
  <c r="N104" i="1"/>
  <c r="L104" i="1"/>
  <c r="J104" i="1"/>
  <c r="H104" i="1"/>
  <c r="F104" i="1"/>
  <c r="D104" i="1"/>
  <c r="B104" i="1"/>
  <c r="P92" i="1"/>
  <c r="N92" i="1"/>
  <c r="L92" i="1"/>
  <c r="J92" i="1"/>
  <c r="H92" i="1"/>
  <c r="F92" i="1"/>
  <c r="D92" i="1"/>
  <c r="B92" i="1"/>
  <c r="S81" i="1"/>
  <c r="D31" i="7" s="1"/>
  <c r="B79" i="1"/>
  <c r="L69" i="1"/>
  <c r="M10" i="8" s="1"/>
  <c r="P66" i="1"/>
  <c r="N66" i="1"/>
  <c r="L66" i="1"/>
  <c r="J66" i="1"/>
  <c r="H66" i="1"/>
  <c r="F66" i="1"/>
  <c r="D66" i="1"/>
  <c r="B66" i="1"/>
  <c r="P54" i="1"/>
  <c r="N54" i="1"/>
  <c r="L54" i="1"/>
  <c r="J54" i="1"/>
  <c r="H54" i="1"/>
  <c r="F54" i="1"/>
  <c r="D54" i="1"/>
  <c r="B54" i="1"/>
  <c r="S43" i="1"/>
  <c r="D30" i="7" s="1"/>
  <c r="B41" i="1"/>
  <c r="O4" i="8"/>
  <c r="N4" i="8"/>
  <c r="K4" i="8"/>
  <c r="F4" i="8"/>
  <c r="D4" i="8"/>
  <c r="C4" i="8"/>
  <c r="D222" i="1" l="1"/>
  <c r="I14" i="8" s="1"/>
  <c r="D754" i="1"/>
  <c r="I28" i="8" s="1"/>
  <c r="D716" i="1"/>
  <c r="I27" i="8" s="1"/>
  <c r="D184" i="1"/>
  <c r="I13" i="8" s="1"/>
  <c r="D336" i="1"/>
  <c r="I17" i="8" s="1"/>
  <c r="D412" i="1"/>
  <c r="I19" i="8" s="1"/>
  <c r="D564" i="1"/>
  <c r="I23" i="8" s="1"/>
  <c r="D374" i="1"/>
  <c r="I18" i="8" s="1"/>
  <c r="D526" i="1"/>
  <c r="I22" i="8" s="1"/>
  <c r="D70" i="1"/>
  <c r="I10" i="8" s="1"/>
  <c r="D108" i="1"/>
  <c r="I11" i="8" s="1"/>
  <c r="D260" i="1"/>
  <c r="I15" i="8" s="1"/>
  <c r="D146" i="1"/>
  <c r="I12" i="8" s="1"/>
  <c r="D298" i="1"/>
  <c r="I16" i="8" s="1"/>
  <c r="D450" i="1"/>
  <c r="I20" i="8" s="1"/>
  <c r="D602" i="1"/>
  <c r="I24" i="8" s="1"/>
  <c r="D488" i="1"/>
  <c r="I21" i="8" s="1"/>
  <c r="D640" i="1"/>
  <c r="I25" i="8" s="1"/>
  <c r="D678" i="1"/>
  <c r="I26" i="8" s="1"/>
  <c r="B3" i="1"/>
  <c r="J1" i="8"/>
  <c r="B33" i="8"/>
  <c r="D22" i="4"/>
  <c r="E22" i="4" s="1"/>
  <c r="D23" i="4"/>
  <c r="D21" i="4"/>
  <c r="E21" i="4" s="1"/>
  <c r="E23" i="4" l="1"/>
  <c r="H29" i="8" l="1"/>
  <c r="G29" i="8" l="1"/>
  <c r="C10" i="4"/>
  <c r="E9" i="4"/>
  <c r="E8" i="4"/>
  <c r="E6" i="4"/>
  <c r="E14" i="4"/>
  <c r="E12" i="4"/>
  <c r="E11" i="4"/>
  <c r="E7" i="4"/>
  <c r="P16" i="1"/>
  <c r="L31" i="1"/>
  <c r="M9" i="8" s="1"/>
  <c r="B28" i="1"/>
  <c r="D28" i="1"/>
  <c r="F28" i="1"/>
  <c r="H28" i="1"/>
  <c r="J28" i="1"/>
  <c r="L28" i="1"/>
  <c r="N28" i="1"/>
  <c r="P28" i="1"/>
  <c r="B16" i="1"/>
  <c r="D16" i="1"/>
  <c r="F16" i="1"/>
  <c r="H16" i="1"/>
  <c r="J16" i="1"/>
  <c r="L16" i="1"/>
  <c r="N16" i="1"/>
  <c r="H1" i="1"/>
  <c r="L39" i="7"/>
  <c r="G39" i="7"/>
  <c r="L40" i="7" l="1"/>
  <c r="L41" i="7" s="1"/>
  <c r="D32" i="1"/>
  <c r="M69" i="1"/>
  <c r="N10" i="8" s="1"/>
  <c r="M753" i="1"/>
  <c r="N28" i="8" s="1"/>
  <c r="M715" i="1"/>
  <c r="N27" i="8" s="1"/>
  <c r="M677" i="1"/>
  <c r="N26" i="8" s="1"/>
  <c r="M639" i="1"/>
  <c r="N25" i="8" s="1"/>
  <c r="M601" i="1"/>
  <c r="N24" i="8" s="1"/>
  <c r="M563" i="1"/>
  <c r="N23" i="8" s="1"/>
  <c r="M373" i="1"/>
  <c r="N18" i="8" s="1"/>
  <c r="M335" i="1"/>
  <c r="N17" i="8" s="1"/>
  <c r="M525" i="1"/>
  <c r="N22" i="8" s="1"/>
  <c r="M487" i="1"/>
  <c r="N21" i="8" s="1"/>
  <c r="M449" i="1"/>
  <c r="N20" i="8" s="1"/>
  <c r="M411" i="1"/>
  <c r="N19" i="8" s="1"/>
  <c r="M297" i="1"/>
  <c r="N16" i="8" s="1"/>
  <c r="M259" i="1"/>
  <c r="N15" i="8" s="1"/>
  <c r="M221" i="1"/>
  <c r="N14" i="8" s="1"/>
  <c r="M183" i="1"/>
  <c r="N13" i="8" s="1"/>
  <c r="M145" i="1"/>
  <c r="N12" i="8" s="1"/>
  <c r="M107" i="1"/>
  <c r="N11" i="8" s="1"/>
  <c r="F21" i="4"/>
  <c r="F22" i="4"/>
  <c r="F23" i="4"/>
  <c r="M31" i="1" l="1"/>
  <c r="N9" i="8" s="1"/>
  <c r="N29" i="8" s="1"/>
  <c r="O29" i="8" s="1"/>
  <c r="I9" i="8"/>
  <c r="I29" i="8" s="1"/>
  <c r="E15" i="4" s="1"/>
  <c r="G16" i="4" l="1"/>
  <c r="E17" i="4"/>
  <c r="E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FTGA</author>
  </authors>
  <commentList>
    <comment ref="F7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俗称名は提出用紙には</t>
        </r>
        <r>
          <rPr>
            <b/>
            <sz val="12"/>
            <color indexed="10"/>
            <rFont val="ＭＳ Ｐゴシック"/>
            <family val="3"/>
            <charset val="128"/>
          </rPr>
          <t>記入しない事</t>
        </r>
        <r>
          <rPr>
            <b/>
            <sz val="12"/>
            <color indexed="81"/>
            <rFont val="ＭＳ Ｐゴシック"/>
            <family val="3"/>
            <charset val="128"/>
          </rPr>
          <t>。
（本人の控え欄になります）</t>
        </r>
      </text>
    </comment>
    <comment ref="O29" authorId="0" shapeId="0" xr:uid="{00000000-0006-0000-03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あなたの『履行面積』です。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植付面積</t>
        </r>
        <r>
          <rPr>
            <sz val="11"/>
            <color indexed="81"/>
            <rFont val="ＭＳ Ｐゴシック"/>
            <family val="3"/>
            <charset val="128"/>
          </rPr>
          <t>の</t>
        </r>
        <r>
          <rPr>
            <b/>
            <sz val="11"/>
            <color indexed="81"/>
            <rFont val="ＭＳ Ｐゴシック"/>
            <family val="3"/>
            <charset val="128"/>
          </rPr>
          <t>許容範囲</t>
        </r>
        <r>
          <rPr>
            <sz val="11"/>
            <color indexed="81"/>
            <rFont val="ＭＳ Ｐゴシック"/>
            <family val="3"/>
            <charset val="128"/>
          </rPr>
          <t>を超えた場合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『</t>
        </r>
        <r>
          <rPr>
            <b/>
            <i/>
            <sz val="12"/>
            <color indexed="10"/>
            <rFont val="ＭＳ Ｐゴシック"/>
            <family val="3"/>
            <charset val="128"/>
          </rPr>
          <t>不一致</t>
        </r>
        <r>
          <rPr>
            <b/>
            <i/>
            <sz val="12"/>
            <color indexed="81"/>
            <rFont val="ＭＳ Ｐゴシック"/>
            <family val="3"/>
            <charset val="128"/>
          </rPr>
          <t>』</t>
        </r>
        <r>
          <rPr>
            <sz val="11"/>
            <color indexed="81"/>
            <rFont val="ＭＳ Ｐゴシック"/>
            <family val="3"/>
            <charset val="128"/>
          </rPr>
          <t xml:space="preserve">
となり赤く表示されます。</t>
        </r>
      </text>
    </comment>
  </commentList>
</comments>
</file>

<file path=xl/sharedStrings.xml><?xml version="1.0" encoding="utf-8"?>
<sst xmlns="http://schemas.openxmlformats.org/spreadsheetml/2006/main" count="2214" uniqueCount="189">
  <si>
    <t>植え付け明細表</t>
    <rPh sb="0" eb="1">
      <t>ウ</t>
    </rPh>
    <rPh sb="2" eb="3">
      <t>ツ</t>
    </rPh>
    <rPh sb="4" eb="6">
      <t>メイサイ</t>
    </rPh>
    <rPh sb="6" eb="7">
      <t>ヒョウ</t>
    </rPh>
    <phoneticPr fontId="3"/>
  </si>
  <si>
    <t>契約者番号</t>
    <rPh sb="0" eb="3">
      <t>ケイヤクシャ</t>
    </rPh>
    <rPh sb="3" eb="5">
      <t>バンゴウ</t>
    </rPh>
    <phoneticPr fontId="3"/>
  </si>
  <si>
    <t>植付地の位置</t>
    <rPh sb="0" eb="2">
      <t>ウエツケ</t>
    </rPh>
    <rPh sb="2" eb="3">
      <t>チ</t>
    </rPh>
    <rPh sb="4" eb="6">
      <t>イチ</t>
    </rPh>
    <phoneticPr fontId="3"/>
  </si>
  <si>
    <t>大　　　　字</t>
    <rPh sb="0" eb="1">
      <t>オオ</t>
    </rPh>
    <rPh sb="5" eb="6">
      <t>アザ</t>
    </rPh>
    <phoneticPr fontId="3"/>
  </si>
  <si>
    <t>字</t>
    <rPh sb="0" eb="1">
      <t>アザ</t>
    </rPh>
    <phoneticPr fontId="3"/>
  </si>
  <si>
    <t>地　番</t>
    <rPh sb="0" eb="3">
      <t>チバン</t>
    </rPh>
    <phoneticPr fontId="3"/>
  </si>
  <si>
    <t>1</t>
    <phoneticPr fontId="3"/>
  </si>
  <si>
    <t>うね順</t>
    <rPh sb="2" eb="3">
      <t>ジュン</t>
    </rPh>
    <phoneticPr fontId="3"/>
  </si>
  <si>
    <t>植付本数</t>
    <rPh sb="0" eb="2">
      <t>ウエツケ</t>
    </rPh>
    <rPh sb="2" eb="4">
      <t>ホンスウ</t>
    </rPh>
    <phoneticPr fontId="3"/>
  </si>
  <si>
    <t>小計</t>
    <rPh sb="0" eb="2">
      <t>ショウケイ</t>
    </rPh>
    <phoneticPr fontId="3"/>
  </si>
  <si>
    <t>予　定　面　積</t>
    <rPh sb="0" eb="3">
      <t>ヨテイ</t>
    </rPh>
    <rPh sb="4" eb="7">
      <t>メンセキ</t>
    </rPh>
    <phoneticPr fontId="3"/>
  </si>
  <si>
    <t>植　　　　　　　　　　　付</t>
    <rPh sb="0" eb="13">
      <t>ウエツケ</t>
    </rPh>
    <phoneticPr fontId="3"/>
  </si>
  <si>
    <t>合計本数</t>
    <rPh sb="0" eb="2">
      <t>ゴウケイ</t>
    </rPh>
    <rPh sb="2" eb="4">
      <t>ホンスウ</t>
    </rPh>
    <phoneticPr fontId="3"/>
  </si>
  <si>
    <t>うね間</t>
    <rPh sb="2" eb="3">
      <t>マ</t>
    </rPh>
    <phoneticPr fontId="3"/>
  </si>
  <si>
    <t>株間</t>
    <rPh sb="0" eb="2">
      <t>カブマ</t>
    </rPh>
    <phoneticPr fontId="3"/>
  </si>
  <si>
    <t>うね数</t>
    <rPh sb="2" eb="3">
      <t>カズ</t>
    </rPh>
    <phoneticPr fontId="3"/>
  </si>
  <si>
    <t>本</t>
    <rPh sb="0" eb="1">
      <t>ホン</t>
    </rPh>
    <phoneticPr fontId="3"/>
  </si>
  <si>
    <t>１本当り面積</t>
    <rPh sb="1" eb="2">
      <t>ホン</t>
    </rPh>
    <rPh sb="2" eb="3">
      <t>ア</t>
    </rPh>
    <rPh sb="4" eb="6">
      <t>メンセキ</t>
    </rPh>
    <phoneticPr fontId="3"/>
  </si>
  <si>
    <t>植付け面積　ａ</t>
    <rPh sb="0" eb="1">
      <t>ウ</t>
    </rPh>
    <rPh sb="1" eb="2">
      <t>ツ</t>
    </rPh>
    <rPh sb="3" eb="5">
      <t>メンセキ</t>
    </rPh>
    <phoneticPr fontId="3"/>
  </si>
  <si>
    <t>圃地俗称</t>
    <rPh sb="0" eb="1">
      <t>ホ</t>
    </rPh>
    <rPh sb="1" eb="2">
      <t>チ</t>
    </rPh>
    <rPh sb="2" eb="4">
      <t>ゾクショウ</t>
    </rPh>
    <phoneticPr fontId="3"/>
  </si>
  <si>
    <t>ａ</t>
    <phoneticPr fontId="3"/>
  </si>
  <si>
    <t>１２</t>
    <phoneticPr fontId="3"/>
  </si>
  <si>
    <t>俗称</t>
    <rPh sb="0" eb="2">
      <t>ゾクショウ</t>
    </rPh>
    <phoneticPr fontId="3"/>
  </si>
  <si>
    <t>たばこ種類</t>
    <rPh sb="3" eb="5">
      <t>シュルイ</t>
    </rPh>
    <phoneticPr fontId="3"/>
  </si>
  <si>
    <t>契約面積</t>
    <rPh sb="0" eb="2">
      <t>ケイヤク</t>
    </rPh>
    <rPh sb="2" eb="4">
      <t>メンセキ</t>
    </rPh>
    <phoneticPr fontId="3"/>
  </si>
  <si>
    <t>a</t>
  </si>
  <si>
    <t>履行面積</t>
    <rPh sb="0" eb="2">
      <t>リコウ</t>
    </rPh>
    <rPh sb="2" eb="4">
      <t>メンセキ</t>
    </rPh>
    <phoneticPr fontId="3"/>
  </si>
  <si>
    <t>合計</t>
  </si>
  <si>
    <t>基本情報を入力して下さい</t>
    <rPh sb="0" eb="2">
      <t>キホン</t>
    </rPh>
    <rPh sb="2" eb="4">
      <t>ジョウホウ</t>
    </rPh>
    <rPh sb="5" eb="7">
      <t>ニュウリョク</t>
    </rPh>
    <rPh sb="9" eb="10">
      <t>クダ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</si>
  <si>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</si>
  <si>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</si>
  <si>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総代区名</t>
    <rPh sb="0" eb="3">
      <t>ソウダイク</t>
    </rPh>
    <rPh sb="3" eb="4">
      <t>メイ</t>
    </rPh>
    <phoneticPr fontId="3"/>
  </si>
  <si>
    <t>耕作年度</t>
    <rPh sb="0" eb="2">
      <t>コウサク</t>
    </rPh>
    <rPh sb="2" eb="4">
      <t>ネンド</t>
    </rPh>
    <phoneticPr fontId="3"/>
  </si>
  <si>
    <t>カ所</t>
    <rPh sb="1" eb="2">
      <t>ショ</t>
    </rPh>
    <phoneticPr fontId="3"/>
  </si>
  <si>
    <t>たばこ植付明細票綴</t>
    <rPh sb="3" eb="4">
      <t>ウ</t>
    </rPh>
    <rPh sb="4" eb="5">
      <t>ツ</t>
    </rPh>
    <rPh sb="5" eb="7">
      <t>メイサイ</t>
    </rPh>
    <rPh sb="7" eb="8">
      <t>ヒョウ</t>
    </rPh>
    <rPh sb="8" eb="9">
      <t>ツヅ</t>
    </rPh>
    <phoneticPr fontId="3"/>
  </si>
  <si>
    <t>カ所数</t>
    <rPh sb="1" eb="2">
      <t>ショ</t>
    </rPh>
    <rPh sb="2" eb="3">
      <t>スウ</t>
    </rPh>
    <phoneticPr fontId="3"/>
  </si>
  <si>
    <t>面　積</t>
    <rPh sb="0" eb="1">
      <t>メン</t>
    </rPh>
    <rPh sb="2" eb="3">
      <t>セキ</t>
    </rPh>
    <phoneticPr fontId="3"/>
  </si>
  <si>
    <t>総本数</t>
    <rPh sb="0" eb="1">
      <t>ソウ</t>
    </rPh>
    <rPh sb="1" eb="3">
      <t>ホンスウ</t>
    </rPh>
    <phoneticPr fontId="3"/>
  </si>
  <si>
    <t>たばこの種類</t>
    <rPh sb="4" eb="6">
      <t>シュルイ</t>
    </rPh>
    <phoneticPr fontId="3"/>
  </si>
  <si>
    <t>契　約</t>
    <rPh sb="0" eb="1">
      <t>チギリ</t>
    </rPh>
    <rPh sb="2" eb="3">
      <t>ヤク</t>
    </rPh>
    <phoneticPr fontId="3"/>
  </si>
  <si>
    <t>植付集計</t>
    <rPh sb="0" eb="1">
      <t>ウ</t>
    </rPh>
    <rPh sb="1" eb="2">
      <t>ツ</t>
    </rPh>
    <rPh sb="2" eb="4">
      <t>シュウケイ</t>
    </rPh>
    <phoneticPr fontId="3"/>
  </si>
  <si>
    <t>畑の数</t>
    <rPh sb="0" eb="1">
      <t>ハタケ</t>
    </rPh>
    <rPh sb="2" eb="3">
      <t>スウ</t>
    </rPh>
    <phoneticPr fontId="3"/>
  </si>
  <si>
    <t>契約時　カ所数</t>
    <rPh sb="0" eb="2">
      <t>ケイヤク</t>
    </rPh>
    <rPh sb="2" eb="3">
      <t>ジ</t>
    </rPh>
    <rPh sb="5" eb="6">
      <t>ショ</t>
    </rPh>
    <rPh sb="6" eb="7">
      <t>スウ</t>
    </rPh>
    <phoneticPr fontId="3"/>
  </si>
  <si>
    <t>氏　　　名</t>
    <rPh sb="0" eb="1">
      <t>シ</t>
    </rPh>
    <rPh sb="4" eb="5">
      <t>メイ</t>
    </rPh>
    <phoneticPr fontId="3"/>
  </si>
  <si>
    <t>①</t>
    <phoneticPr fontId="3"/>
  </si>
  <si>
    <t>②</t>
    <phoneticPr fontId="3"/>
  </si>
  <si>
    <t>③</t>
    <phoneticPr fontId="3"/>
  </si>
  <si>
    <t>植付本数の列に　本数　を入力します。</t>
    <rPh sb="0" eb="1">
      <t>ウ</t>
    </rPh>
    <rPh sb="1" eb="2">
      <t>ツ</t>
    </rPh>
    <rPh sb="2" eb="4">
      <t>ホンスウ</t>
    </rPh>
    <rPh sb="5" eb="6">
      <t>レツ</t>
    </rPh>
    <rPh sb="8" eb="10">
      <t>ホンスウ</t>
    </rPh>
    <rPh sb="12" eb="14">
      <t>ニュウリョク</t>
    </rPh>
    <phoneticPr fontId="3"/>
  </si>
  <si>
    <t>④</t>
    <phoneticPr fontId="3"/>
  </si>
  <si>
    <t>⑤</t>
    <phoneticPr fontId="3"/>
  </si>
  <si>
    <t>圃地番号</t>
    <rPh sb="0" eb="1">
      <t>ホ</t>
    </rPh>
    <rPh sb="1" eb="2">
      <t>チ</t>
    </rPh>
    <rPh sb="2" eb="4">
      <t>バンゴウ</t>
    </rPh>
    <phoneticPr fontId="3"/>
  </si>
  <si>
    <t>１</t>
    <phoneticPr fontId="3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</si>
  <si>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</si>
  <si>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</si>
  <si>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</si>
  <si>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</si>
  <si>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</si>
  <si>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</si>
  <si>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</si>
  <si>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</si>
  <si>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小　計</t>
    <rPh sb="0" eb="1">
      <t>ショウ</t>
    </rPh>
    <rPh sb="2" eb="3">
      <t>ケイ</t>
    </rPh>
    <phoneticPr fontId="3"/>
  </si>
  <si>
    <t>１３</t>
  </si>
  <si>
    <t>１４</t>
  </si>
  <si>
    <t>１５</t>
  </si>
  <si>
    <t>１６</t>
  </si>
  <si>
    <t>１７</t>
  </si>
  <si>
    <t>１８</t>
  </si>
  <si>
    <t>合　計</t>
    <rPh sb="0" eb="1">
      <t>ゴウ</t>
    </rPh>
    <rPh sb="2" eb="3">
      <t>ケイ</t>
    </rPh>
    <phoneticPr fontId="3"/>
  </si>
  <si>
    <t>植付予定面積を入力して下さい。</t>
    <rPh sb="0" eb="1">
      <t>ウ</t>
    </rPh>
    <rPh sb="1" eb="2">
      <t>ツ</t>
    </rPh>
    <rPh sb="2" eb="4">
      <t>ヨテイ</t>
    </rPh>
    <rPh sb="4" eb="6">
      <t>メンセキ</t>
    </rPh>
    <rPh sb="7" eb="9">
      <t>ニュウリョク</t>
    </rPh>
    <rPh sb="11" eb="12">
      <t>クダ</t>
    </rPh>
    <phoneticPr fontId="3"/>
  </si>
  <si>
    <t>（　使用方法　）</t>
    <rPh sb="2" eb="4">
      <t>シヨウ</t>
    </rPh>
    <rPh sb="4" eb="6">
      <t>ホウホウ</t>
    </rPh>
    <phoneticPr fontId="3"/>
  </si>
  <si>
    <t>植付予定
面積（ａ）</t>
    <rPh sb="0" eb="1">
      <t>ウ</t>
    </rPh>
    <rPh sb="1" eb="2">
      <t>ツ</t>
    </rPh>
    <rPh sb="2" eb="4">
      <t>ヨテイ</t>
    </rPh>
    <rPh sb="5" eb="7">
      <t>メンセキ</t>
    </rPh>
    <phoneticPr fontId="3"/>
  </si>
  <si>
    <t>実際に植付けた面積と合わなくても、合計が契約面積と
同じになるようにして下さい。</t>
    <rPh sb="0" eb="2">
      <t>ジッサイ</t>
    </rPh>
    <rPh sb="3" eb="5">
      <t>ウエツケ</t>
    </rPh>
    <rPh sb="7" eb="9">
      <t>メンセキ</t>
    </rPh>
    <rPh sb="10" eb="11">
      <t>ア</t>
    </rPh>
    <rPh sb="17" eb="19">
      <t>ゴウケイ</t>
    </rPh>
    <rPh sb="20" eb="22">
      <t>ケイヤク</t>
    </rPh>
    <rPh sb="22" eb="24">
      <t>メンセキ</t>
    </rPh>
    <rPh sb="26" eb="27">
      <t>オナ</t>
    </rPh>
    <rPh sb="36" eb="37">
      <t>クダ</t>
    </rPh>
    <phoneticPr fontId="3"/>
  </si>
  <si>
    <t>所在地</t>
    <rPh sb="0" eb="3">
      <t>ショザイチ</t>
    </rPh>
    <phoneticPr fontId="3"/>
  </si>
  <si>
    <t>圃地所在</t>
    <rPh sb="0" eb="1">
      <t>ハタ</t>
    </rPh>
    <rPh sb="1" eb="2">
      <t>チ</t>
    </rPh>
    <rPh sb="2" eb="4">
      <t>ショザイ</t>
    </rPh>
    <phoneticPr fontId="3"/>
  </si>
  <si>
    <t>植付予定面積を入力して下さい。（このシートの下の表です）</t>
    <rPh sb="0" eb="2">
      <t>ウエツケ</t>
    </rPh>
    <rPh sb="2" eb="4">
      <t>ヨテイ</t>
    </rPh>
    <rPh sb="4" eb="6">
      <t>メンセキ</t>
    </rPh>
    <rPh sb="7" eb="9">
      <t>ニュウリョク</t>
    </rPh>
    <rPh sb="11" eb="12">
      <t>クダ</t>
    </rPh>
    <rPh sb="22" eb="23">
      <t>シタ</t>
    </rPh>
    <rPh sb="24" eb="25">
      <t>ヒョウ</t>
    </rPh>
    <phoneticPr fontId="3"/>
  </si>
  <si>
    <t>うね間、株間を入力します。</t>
    <rPh sb="2" eb="3">
      <t>マ</t>
    </rPh>
    <rPh sb="4" eb="6">
      <t>カブマ</t>
    </rPh>
    <rPh sb="7" eb="9">
      <t>ニュウリョク</t>
    </rPh>
    <phoneticPr fontId="3"/>
  </si>
  <si>
    <r>
      <t>基本情報を入力して下さい。（</t>
    </r>
    <r>
      <rPr>
        <sz val="12"/>
        <rFont val="ＭＳ Ｐゴシック"/>
        <family val="3"/>
        <charset val="128"/>
      </rPr>
      <t>水色で表示されているのが入力の必要なセルです）</t>
    </r>
    <rPh sb="0" eb="2">
      <t>キホン</t>
    </rPh>
    <rPh sb="2" eb="4">
      <t>ジョウホウ</t>
    </rPh>
    <rPh sb="5" eb="7">
      <t>ニュウリョク</t>
    </rPh>
    <rPh sb="9" eb="10">
      <t>クダ</t>
    </rPh>
    <rPh sb="14" eb="16">
      <t>ミズイロ</t>
    </rPh>
    <rPh sb="17" eb="19">
      <t>ヒョウジ</t>
    </rPh>
    <rPh sb="26" eb="28">
      <t>ニュウリョク</t>
    </rPh>
    <rPh sb="29" eb="31">
      <t>ヒツヨウ</t>
    </rPh>
    <phoneticPr fontId="3"/>
  </si>
  <si>
    <t>　　契約面積に対しての過不足</t>
    <rPh sb="2" eb="4">
      <t>ケイヤク</t>
    </rPh>
    <rPh sb="4" eb="6">
      <t>メンセキ</t>
    </rPh>
    <rPh sb="7" eb="8">
      <t>タイ</t>
    </rPh>
    <rPh sb="11" eb="14">
      <t>カブソク</t>
    </rPh>
    <phoneticPr fontId="3"/>
  </si>
  <si>
    <t>１０</t>
    <phoneticPr fontId="3"/>
  </si>
  <si>
    <t>１１</t>
    <phoneticPr fontId="3"/>
  </si>
  <si>
    <t>１９</t>
  </si>
  <si>
    <t>２０</t>
  </si>
  <si>
    <t>総代区</t>
    <rPh sb="0" eb="3">
      <t>ソウダイク</t>
    </rPh>
    <phoneticPr fontId="3"/>
  </si>
  <si>
    <t>住所</t>
    <rPh sb="0" eb="2">
      <t>ジュウショ</t>
    </rPh>
    <phoneticPr fontId="3"/>
  </si>
  <si>
    <t>耕作年度をファイル名にして保存するようお勧めします。</t>
    <rPh sb="0" eb="2">
      <t>コウサク</t>
    </rPh>
    <rPh sb="2" eb="4">
      <t>ネンド</t>
    </rPh>
    <rPh sb="9" eb="10">
      <t>メイ</t>
    </rPh>
    <rPh sb="13" eb="15">
      <t>ホゾン</t>
    </rPh>
    <rPh sb="20" eb="21">
      <t>スス</t>
    </rPh>
    <phoneticPr fontId="3"/>
  </si>
  <si>
    <r>
      <t>明細入力表のシートの印刷は、必要な分だけ</t>
    </r>
    <r>
      <rPr>
        <sz val="14"/>
        <color indexed="10"/>
        <rFont val="ＭＳ Ｐゴシック"/>
        <family val="3"/>
        <charset val="128"/>
      </rPr>
      <t>ページ指定</t>
    </r>
    <r>
      <rPr>
        <sz val="14"/>
        <rFont val="ＭＳ Ｐゴシック"/>
        <family val="3"/>
        <charset val="128"/>
      </rPr>
      <t>をして下さい。</t>
    </r>
    <rPh sb="0" eb="2">
      <t>メイサイ</t>
    </rPh>
    <rPh sb="2" eb="4">
      <t>ニュウリョク</t>
    </rPh>
    <rPh sb="4" eb="5">
      <t>ヒョウ</t>
    </rPh>
    <rPh sb="10" eb="12">
      <t>インサツ</t>
    </rPh>
    <rPh sb="14" eb="16">
      <t>ヒツヨウ</t>
    </rPh>
    <rPh sb="17" eb="18">
      <t>ブン</t>
    </rPh>
    <rPh sb="23" eb="25">
      <t>シテイ</t>
    </rPh>
    <rPh sb="28" eb="29">
      <t>クダ</t>
    </rPh>
    <phoneticPr fontId="3"/>
  </si>
  <si>
    <t>契約者番号</t>
  </si>
  <si>
    <t>氏名</t>
  </si>
  <si>
    <t>総代区</t>
  </si>
  <si>
    <t>たばこ種類</t>
  </si>
  <si>
    <t>契約面積</t>
  </si>
  <si>
    <t>024(982)2068</t>
  </si>
  <si>
    <t>ほ地番号</t>
    <phoneticPr fontId="3"/>
  </si>
  <si>
    <t>大字</t>
  </si>
  <si>
    <t>字</t>
  </si>
  <si>
    <t>地番</t>
  </si>
  <si>
    <t>植付予定面積</t>
  </si>
  <si>
    <t>うね数</t>
  </si>
  <si>
    <t>植付本数</t>
  </si>
  <si>
    <t>うね間</t>
  </si>
  <si>
    <t>株間</t>
  </si>
  <si>
    <t>１本当面積</t>
  </si>
  <si>
    <t>植付面積</t>
  </si>
  <si>
    <t>本</t>
  </si>
  <si>
    <t>cm</t>
  </si>
  <si>
    <t>1</t>
    <phoneticPr fontId="3"/>
  </si>
  <si>
    <t>２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</si>
  <si>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</si>
  <si>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</si>
  <si>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</si>
  <si>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</si>
  <si>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</si>
  <si>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</si>
  <si>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</si>
  <si>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</si>
  <si>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</si>
  <si>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</si>
  <si>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</si>
  <si>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うね間</t>
    <rPh sb="2" eb="3">
      <t>アイダ</t>
    </rPh>
    <phoneticPr fontId="3"/>
  </si>
  <si>
    <t>株間</t>
    <rPh sb="0" eb="1">
      <t>カブ</t>
    </rPh>
    <rPh sb="1" eb="2">
      <t>マ</t>
    </rPh>
    <phoneticPr fontId="3"/>
  </si>
  <si>
    <t>あなたの植付総本数</t>
    <rPh sb="4" eb="6">
      <t>ウエツケ</t>
    </rPh>
    <rPh sb="6" eb="7">
      <t>ソウ</t>
    </rPh>
    <rPh sb="7" eb="9">
      <t>ホンスウ</t>
    </rPh>
    <phoneticPr fontId="3"/>
  </si>
  <si>
    <t>1本当面積（㎡）</t>
    <rPh sb="1" eb="2">
      <t>ホン</t>
    </rPh>
    <rPh sb="2" eb="3">
      <t>トウ</t>
    </rPh>
    <rPh sb="3" eb="5">
      <t>メンセキ</t>
    </rPh>
    <phoneticPr fontId="3"/>
  </si>
  <si>
    <t>うね間・株間を入力し、植付総本数を参考にしてください。</t>
    <rPh sb="2" eb="3">
      <t>アイダ</t>
    </rPh>
    <rPh sb="4" eb="5">
      <t>カブ</t>
    </rPh>
    <rPh sb="5" eb="6">
      <t>マ</t>
    </rPh>
    <rPh sb="7" eb="9">
      <t>ニュウリョク</t>
    </rPh>
    <rPh sb="11" eb="13">
      <t>ウエツケ</t>
    </rPh>
    <rPh sb="13" eb="14">
      <t>ソウ</t>
    </rPh>
    <rPh sb="14" eb="16">
      <t>ホンスウ</t>
    </rPh>
    <rPh sb="17" eb="19">
      <t>サンコウ</t>
    </rPh>
    <phoneticPr fontId="3"/>
  </si>
  <si>
    <t>た　ば　こ　植　付　明　細　票</t>
    <phoneticPr fontId="3"/>
  </si>
  <si>
    <t>植付月日</t>
    <rPh sb="0" eb="2">
      <t>ウエツケ</t>
    </rPh>
    <rPh sb="2" eb="4">
      <t>ガッピ</t>
    </rPh>
    <phoneticPr fontId="3"/>
  </si>
  <si>
    <t>№</t>
    <phoneticPr fontId="3"/>
  </si>
  <si>
    <t>明細番号</t>
    <rPh sb="0" eb="2">
      <t>メイサイ</t>
    </rPh>
    <rPh sb="2" eb="4">
      <t>バンゴウ</t>
    </rPh>
    <phoneticPr fontId="3"/>
  </si>
  <si>
    <t>市町村</t>
    <rPh sb="0" eb="3">
      <t>シチョウソン</t>
    </rPh>
    <phoneticPr fontId="3"/>
  </si>
  <si>
    <t>１バ</t>
    <phoneticPr fontId="3"/>
  </si>
  <si>
    <t>２バ</t>
    <phoneticPr fontId="3"/>
  </si>
  <si>
    <t>種類</t>
    <rPh sb="0" eb="2">
      <t>シュルイ</t>
    </rPh>
    <phoneticPr fontId="3"/>
  </si>
  <si>
    <t>たいへい</t>
    <phoneticPr fontId="3"/>
  </si>
  <si>
    <t>品種</t>
    <rPh sb="0" eb="2">
      <t>ヒンシュ</t>
    </rPh>
    <phoneticPr fontId="3"/>
  </si>
  <si>
    <t>抵抗性品種</t>
    <rPh sb="0" eb="3">
      <t>テイコウセイ</t>
    </rPh>
    <rPh sb="3" eb="5">
      <t>ヒンシュ</t>
    </rPh>
    <phoneticPr fontId="3"/>
  </si>
  <si>
    <t>たばこ種類</t>
    <rPh sb="3" eb="5">
      <t>シュルイ</t>
    </rPh>
    <phoneticPr fontId="3"/>
  </si>
  <si>
    <t>うね間</t>
    <rPh sb="2" eb="3">
      <t>マ</t>
    </rPh>
    <phoneticPr fontId="3"/>
  </si>
  <si>
    <t>株　間</t>
    <rPh sb="0" eb="1">
      <t>カブ</t>
    </rPh>
    <rPh sb="2" eb="3">
      <t>マ</t>
    </rPh>
    <phoneticPr fontId="3"/>
  </si>
  <si>
    <t>実　測(cm)</t>
    <rPh sb="0" eb="1">
      <t>ジツ</t>
    </rPh>
    <rPh sb="2" eb="3">
      <t>ハカリ</t>
    </rPh>
    <phoneticPr fontId="3"/>
  </si>
  <si>
    <t>たばこ畑周辺の他作物作付状況</t>
    <rPh sb="3" eb="4">
      <t>ハタケ</t>
    </rPh>
    <rPh sb="4" eb="6">
      <t>シュウヘン</t>
    </rPh>
    <rPh sb="7" eb="8">
      <t>タ</t>
    </rPh>
    <rPh sb="8" eb="10">
      <t>サクモツ</t>
    </rPh>
    <rPh sb="10" eb="11">
      <t>サク</t>
    </rPh>
    <rPh sb="11" eb="12">
      <t>ヅ</t>
    </rPh>
    <rPh sb="12" eb="14">
      <t>ジョウキョウ</t>
    </rPh>
    <phoneticPr fontId="3"/>
  </si>
  <si>
    <t>東　　　側</t>
  </si>
  <si>
    <t>作物名</t>
    <rPh sb="0" eb="2">
      <t>サクモツ</t>
    </rPh>
    <rPh sb="2" eb="3">
      <t>メイ</t>
    </rPh>
    <phoneticPr fontId="3"/>
  </si>
  <si>
    <t>西　　　側</t>
    <rPh sb="0" eb="1">
      <t>ニシ</t>
    </rPh>
    <phoneticPr fontId="3"/>
  </si>
  <si>
    <t>南　　　側</t>
    <rPh sb="0" eb="1">
      <t>ミナミ</t>
    </rPh>
    <phoneticPr fontId="3"/>
  </si>
  <si>
    <t>北　　　側</t>
    <rPh sb="0" eb="1">
      <t>キタ</t>
    </rPh>
    <phoneticPr fontId="3"/>
  </si>
  <si>
    <t>本数の数え違い・記入違いはありませんか？　もう一度確認してから提出してください。</t>
    <rPh sb="31" eb="33">
      <t>テイシュツ</t>
    </rPh>
    <phoneticPr fontId="3"/>
  </si>
  <si>
    <t>面積
ａ</t>
    <phoneticPr fontId="3"/>
  </si>
  <si>
    <t>距離
m</t>
    <phoneticPr fontId="3"/>
  </si>
  <si>
    <t>※太枠内は記入不要です。</t>
    <rPh sb="1" eb="3">
      <t>フトワク</t>
    </rPh>
    <rPh sb="3" eb="4">
      <t>ナイ</t>
    </rPh>
    <rPh sb="5" eb="7">
      <t>キニュウ</t>
    </rPh>
    <rPh sb="7" eb="9">
      <t>フヨウ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</si>
  <si>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</si>
  <si>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</si>
  <si>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</si>
  <si>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</si>
  <si>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</si>
  <si>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</si>
  <si>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</si>
  <si>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</si>
  <si>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</si>
  <si>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</si>
  <si>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</si>
  <si>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</si>
  <si>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</si>
  <si>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</si>
  <si>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</si>
  <si>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</si>
  <si>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</si>
  <si>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</si>
  <si>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</si>
  <si>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植付面積</t>
    <rPh sb="0" eb="2">
      <t>ウエツケ</t>
    </rPh>
    <rPh sb="2" eb="3">
      <t>メン</t>
    </rPh>
    <rPh sb="3" eb="4">
      <t>セキ</t>
    </rPh>
    <phoneticPr fontId="3"/>
  </si>
  <si>
    <t>ａ</t>
  </si>
  <si>
    <t>住  所</t>
    <phoneticPr fontId="3"/>
  </si>
  <si>
    <t>摘要</t>
    <rPh sb="0" eb="2">
      <t>テキヨウ</t>
    </rPh>
    <phoneticPr fontId="3"/>
  </si>
  <si>
    <r>
      <t>下さい。</t>
    </r>
    <r>
      <rPr>
        <sz val="16"/>
        <rFont val="ＭＳ Ｐゴシック"/>
        <family val="3"/>
        <charset val="128"/>
      </rPr>
      <t>（集計表のシートはあなたの参考として下さい。）</t>
    </r>
    <rPh sb="5" eb="7">
      <t>シュウケイ</t>
    </rPh>
    <rPh sb="7" eb="8">
      <t>ヒョウ</t>
    </rPh>
    <rPh sb="17" eb="19">
      <t>サンコウ</t>
    </rPh>
    <rPh sb="22" eb="23">
      <t>クダ</t>
    </rPh>
    <phoneticPr fontId="3"/>
  </si>
  <si>
    <t>Ａ明細入力表シートに、圃地ごとに、市町村、大字、字、地番、植付月日、</t>
    <rPh sb="1" eb="3">
      <t>メイサイ</t>
    </rPh>
    <rPh sb="3" eb="5">
      <t>ニュウリョク</t>
    </rPh>
    <rPh sb="5" eb="6">
      <t>ヒョウ</t>
    </rPh>
    <rPh sb="11" eb="12">
      <t>ホ</t>
    </rPh>
    <rPh sb="12" eb="13">
      <t>チ</t>
    </rPh>
    <rPh sb="17" eb="20">
      <t>シチョウソン</t>
    </rPh>
    <rPh sb="21" eb="23">
      <t>オオアザ</t>
    </rPh>
    <rPh sb="24" eb="25">
      <t>アザ</t>
    </rPh>
    <rPh sb="26" eb="28">
      <t>チバン</t>
    </rPh>
    <rPh sb="29" eb="31">
      <t>ウエツケ</t>
    </rPh>
    <rPh sb="31" eb="33">
      <t>ガッピ</t>
    </rPh>
    <phoneticPr fontId="3"/>
  </si>
  <si>
    <t>たばこ種類(プルダウンリストから選択)、圃地俗称（呼び名）を入力します。（俗称入力はS列）</t>
    <rPh sb="20" eb="21">
      <t>ホ</t>
    </rPh>
    <rPh sb="21" eb="22">
      <t>チ</t>
    </rPh>
    <rPh sb="22" eb="24">
      <t>ゾクショウ</t>
    </rPh>
    <rPh sb="25" eb="26">
      <t>ヨ</t>
    </rPh>
    <rPh sb="27" eb="28">
      <t>ナ</t>
    </rPh>
    <rPh sb="30" eb="32">
      <t>ニュウリョク</t>
    </rPh>
    <rPh sb="37" eb="39">
      <t>ゾクショウ</t>
    </rPh>
    <rPh sb="39" eb="41">
      <t>ニュウリョク</t>
    </rPh>
    <rPh sb="43" eb="44">
      <t>レツ</t>
    </rPh>
    <phoneticPr fontId="3"/>
  </si>
  <si>
    <t>たばこ畑周辺の他作物作付状況を東西南北 毎に、作物名、面積、距離を入力します。</t>
    <rPh sb="15" eb="17">
      <t>トウザイ</t>
    </rPh>
    <rPh sb="17" eb="19">
      <t>ナンボク</t>
    </rPh>
    <rPh sb="20" eb="21">
      <t>マイ</t>
    </rPh>
    <rPh sb="23" eb="25">
      <t>サクモツ</t>
    </rPh>
    <rPh sb="25" eb="26">
      <t>メイ</t>
    </rPh>
    <rPh sb="27" eb="29">
      <t>メンセキ</t>
    </rPh>
    <rPh sb="30" eb="32">
      <t>キョリ</t>
    </rPh>
    <rPh sb="33" eb="35">
      <t>ニュウリョク</t>
    </rPh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</si>
  <si>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</si>
  <si>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</si>
  <si>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</si>
  <si>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</si>
  <si>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障壁作物</t>
    <rPh sb="0" eb="2">
      <t>ショウヘキ</t>
    </rPh>
    <rPh sb="2" eb="4">
      <t>サクモツ</t>
    </rPh>
    <phoneticPr fontId="3"/>
  </si>
  <si>
    <t>防風ネット</t>
    <rPh sb="0" eb="2">
      <t>ボウフウ</t>
    </rPh>
    <phoneticPr fontId="3"/>
  </si>
  <si>
    <t>障壁作物　+　防風ネット</t>
    <rPh sb="0" eb="2">
      <t>ショウヘキ</t>
    </rPh>
    <rPh sb="2" eb="4">
      <t>サクモツ</t>
    </rPh>
    <rPh sb="7" eb="9">
      <t>ボウフウ</t>
    </rPh>
    <phoneticPr fontId="3"/>
  </si>
  <si>
    <t>対策なし</t>
    <rPh sb="0" eb="2">
      <t>タイサク</t>
    </rPh>
    <phoneticPr fontId="3"/>
  </si>
  <si>
    <t>ドリフト対策の実施状況をクリックしてください。</t>
    <rPh sb="4" eb="6">
      <t>タイサク</t>
    </rPh>
    <rPh sb="7" eb="9">
      <t>ジッシ</t>
    </rPh>
    <rPh sb="9" eb="11">
      <t>ジョウキョウ</t>
    </rPh>
    <phoneticPr fontId="3"/>
  </si>
  <si>
    <t>１バ</t>
  </si>
  <si>
    <r>
      <t>Ａ明細入力表シート、Ｂ表紙シート</t>
    </r>
    <r>
      <rPr>
        <b/>
        <sz val="16"/>
        <color indexed="12"/>
        <rFont val="ＭＳ Ｐゴシック"/>
        <family val="3"/>
        <charset val="128"/>
      </rPr>
      <t>を印刷して提出して</t>
    </r>
    <rPh sb="17" eb="19">
      <t>インサツ</t>
    </rPh>
    <rPh sb="21" eb="23">
      <t>テイシュツ</t>
    </rPh>
    <phoneticPr fontId="3"/>
  </si>
  <si>
    <t>ＪＴ-Ｂ19</t>
    <phoneticPr fontId="3"/>
  </si>
  <si>
    <t>ＪＴ-B19</t>
    <phoneticPr fontId="3"/>
  </si>
  <si>
    <t>*ＪＴ-B*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</si>
</sst>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_ "/>
    <numFmt numFmtId="177" formatCode="0.0_);[Red]\(0.0\)"/>
    <numFmt numFmtId="178" formatCode="#,##0_ "/>
    <numFmt numFmtId="179" formatCode="#,##0.0_ "/>
    <numFmt numFmtId="180" formatCode="0.0"/>
    <numFmt numFmtId="181" formatCode="?&quot;産&quot;"/>
    <numFmt numFmtId="182" formatCode="#,##0&quot;産&quot;_ "/>
    <numFmt numFmtId="183" formatCode="0_);[Red]\(0\)"/>
    <numFmt numFmtId="184" formatCode="0_ "/>
    <numFmt numFmtId="185" formatCode="\&amp;&quot;産&quot;"/>
    <numFmt numFmtId="186" formatCode="0_ ;[Red]\-0\ "/>
    <numFmt numFmtId="187" formatCode="General&quot;年&quot;"/>
    <numFmt numFmtId="188" formatCode="General&quot;cm&quot;"/>
    <numFmt numFmtId="189" formatCode="\(General&quot;㎡&quot;\)"/>
    <numFmt numFmtId="190" formatCode="[$-411]m&quot;月&quot;d&quot;日&quot;;@"/>
    <numFmt numFmtId="191" formatCode="&quot;JTB内 &quot;General&quot;カ所&quot;"/>
    <numFmt numFmtId="192" formatCode="&quot;JTB内 &quot;General&quot;a&quot;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b/>
      <sz val="16"/>
      <color indexed="5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2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i/>
      <sz val="12"/>
      <color indexed="81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53"/>
      </left>
      <right/>
      <top style="slantDashDot">
        <color indexed="53"/>
      </top>
      <bottom/>
      <diagonal/>
    </border>
    <border>
      <left/>
      <right/>
      <top style="slantDashDot">
        <color indexed="53"/>
      </top>
      <bottom/>
      <diagonal/>
    </border>
    <border>
      <left/>
      <right style="slantDashDot">
        <color indexed="53"/>
      </right>
      <top style="slantDashDot">
        <color indexed="53"/>
      </top>
      <bottom/>
      <diagonal/>
    </border>
    <border>
      <left/>
      <right style="slantDashDot">
        <color indexed="53"/>
      </right>
      <top/>
      <bottom/>
      <diagonal/>
    </border>
    <border>
      <left style="slantDashDot">
        <color indexed="53"/>
      </left>
      <right/>
      <top/>
      <bottom/>
      <diagonal/>
    </border>
    <border>
      <left style="slantDashDot">
        <color indexed="53"/>
      </left>
      <right/>
      <top/>
      <bottom style="slantDashDot">
        <color indexed="53"/>
      </bottom>
      <diagonal/>
    </border>
    <border>
      <left/>
      <right/>
      <top/>
      <bottom style="slantDashDot">
        <color indexed="53"/>
      </bottom>
      <diagonal/>
    </border>
    <border>
      <left/>
      <right style="slantDashDot">
        <color indexed="53"/>
      </right>
      <top/>
      <bottom style="slantDashDot">
        <color indexed="5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6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22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23" xfId="0" applyBorder="1"/>
    <xf numFmtId="0" fontId="0" fillId="0" borderId="15" xfId="0" applyBorder="1"/>
    <xf numFmtId="0" fontId="6" fillId="0" borderId="0" xfId="0" applyFont="1" applyAlignment="1">
      <alignment vertical="center"/>
    </xf>
    <xf numFmtId="0" fontId="4" fillId="0" borderId="23" xfId="0" applyFont="1" applyBorder="1"/>
    <xf numFmtId="0" fontId="4" fillId="0" borderId="0" xfId="0" applyFont="1" applyAlignment="1">
      <alignment vertical="center"/>
    </xf>
    <xf numFmtId="0" fontId="0" fillId="0" borderId="30" xfId="0" applyBorder="1"/>
    <xf numFmtId="0" fontId="4" fillId="0" borderId="31" xfId="0" applyFont="1" applyBorder="1" applyAlignment="1">
      <alignment horizontal="center"/>
    </xf>
    <xf numFmtId="176" fontId="4" fillId="0" borderId="32" xfId="0" applyNumberFormat="1" applyFont="1" applyBorder="1"/>
    <xf numFmtId="176" fontId="4" fillId="0" borderId="33" xfId="0" applyNumberFormat="1" applyFont="1" applyBorder="1"/>
    <xf numFmtId="176" fontId="4" fillId="0" borderId="25" xfId="0" applyNumberFormat="1" applyFont="1" applyBorder="1"/>
    <xf numFmtId="0" fontId="6" fillId="0" borderId="0" xfId="0" applyFont="1" applyAlignment="1">
      <alignment horizontal="right"/>
    </xf>
    <xf numFmtId="176" fontId="4" fillId="3" borderId="4" xfId="0" applyNumberFormat="1" applyFont="1" applyFill="1" applyBorder="1" applyAlignment="1" applyProtection="1">
      <alignment vertical="center"/>
      <protection locked="0"/>
    </xf>
    <xf numFmtId="176" fontId="4" fillId="3" borderId="3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8" fillId="0" borderId="35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 shrinkToFit="1"/>
    </xf>
    <xf numFmtId="49" fontId="6" fillId="0" borderId="37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0" fillId="0" borderId="39" xfId="0" applyBorder="1" applyAlignment="1">
      <alignment horizontal="center"/>
    </xf>
    <xf numFmtId="49" fontId="4" fillId="3" borderId="9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49" fontId="4" fillId="3" borderId="38" xfId="0" applyNumberFormat="1" applyFont="1" applyFill="1" applyBorder="1" applyAlignment="1" applyProtection="1">
      <alignment horizontal="left" vertical="center"/>
      <protection locked="0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4" fillId="0" borderId="45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1" fillId="2" borderId="47" xfId="0" applyFont="1" applyFill="1" applyBorder="1" applyAlignment="1">
      <alignment vertical="center"/>
    </xf>
    <xf numFmtId="0" fontId="0" fillId="0" borderId="48" xfId="0" applyBorder="1"/>
    <xf numFmtId="49" fontId="4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49" xfId="0" applyBorder="1"/>
    <xf numFmtId="49" fontId="6" fillId="0" borderId="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49" fontId="6" fillId="0" borderId="5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6" fontId="4" fillId="3" borderId="56" xfId="0" applyNumberFormat="1" applyFont="1" applyFill="1" applyBorder="1" applyAlignment="1" applyProtection="1">
      <alignment vertical="center"/>
      <protection locked="0"/>
    </xf>
    <xf numFmtId="49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176" fontId="6" fillId="3" borderId="25" xfId="0" applyNumberFormat="1" applyFont="1" applyFill="1" applyBorder="1" applyAlignment="1" applyProtection="1">
      <alignment horizontal="center" vertical="center"/>
      <protection locked="0"/>
    </xf>
    <xf numFmtId="183" fontId="0" fillId="0" borderId="2" xfId="0" applyNumberFormat="1" applyBorder="1" applyAlignment="1">
      <alignment vertical="center" textRotation="255" shrinkToFit="1"/>
    </xf>
    <xf numFmtId="0" fontId="36" fillId="0" borderId="9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88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shrinkToFit="1"/>
    </xf>
    <xf numFmtId="0" fontId="20" fillId="0" borderId="0" xfId="0" applyFont="1"/>
    <xf numFmtId="181" fontId="20" fillId="0" borderId="0" xfId="0" applyNumberFormat="1" applyFont="1"/>
    <xf numFmtId="182" fontId="20" fillId="0" borderId="0" xfId="0" applyNumberFormat="1" applyFont="1"/>
    <xf numFmtId="49" fontId="20" fillId="0" borderId="0" xfId="0" applyNumberFormat="1" applyFont="1"/>
    <xf numFmtId="0" fontId="28" fillId="0" borderId="0" xfId="0" applyFont="1" applyAlignment="1">
      <alignment horizontal="center"/>
    </xf>
    <xf numFmtId="0" fontId="29" fillId="0" borderId="4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49" fontId="29" fillId="0" borderId="1" xfId="0" applyNumberFormat="1" applyFont="1" applyBorder="1" applyAlignment="1">
      <alignment vertical="center"/>
    </xf>
    <xf numFmtId="49" fontId="31" fillId="0" borderId="1" xfId="0" applyNumberFormat="1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183" fontId="21" fillId="0" borderId="4" xfId="0" applyNumberFormat="1" applyFont="1" applyBorder="1" applyAlignment="1">
      <alignment horizontal="right" vertical="center"/>
    </xf>
    <xf numFmtId="0" fontId="29" fillId="0" borderId="9" xfId="0" applyFont="1" applyBorder="1" applyAlignment="1">
      <alignment vertical="center"/>
    </xf>
    <xf numFmtId="0" fontId="20" fillId="0" borderId="2" xfId="0" applyFont="1" applyBorder="1"/>
    <xf numFmtId="177" fontId="21" fillId="0" borderId="14" xfId="0" applyNumberFormat="1" applyFont="1" applyBorder="1" applyAlignment="1">
      <alignment horizontal="right" vertical="center"/>
    </xf>
    <xf numFmtId="0" fontId="35" fillId="0" borderId="15" xfId="0" applyFont="1" applyBorder="1" applyAlignment="1">
      <alignment vertical="center"/>
    </xf>
    <xf numFmtId="0" fontId="20" fillId="0" borderId="5" xfId="0" applyFont="1" applyBorder="1"/>
    <xf numFmtId="183" fontId="21" fillId="0" borderId="90" xfId="0" applyNumberFormat="1" applyFont="1" applyBorder="1" applyAlignment="1">
      <alignment horizontal="right" vertical="center"/>
    </xf>
    <xf numFmtId="0" fontId="29" fillId="0" borderId="27" xfId="0" applyFont="1" applyBorder="1" applyAlignment="1">
      <alignment vertical="center"/>
    </xf>
    <xf numFmtId="178" fontId="21" fillId="0" borderId="4" xfId="0" applyNumberFormat="1" applyFont="1" applyBorder="1" applyAlignment="1">
      <alignment horizontal="right" vertical="center"/>
    </xf>
    <xf numFmtId="0" fontId="29" fillId="0" borderId="10" xfId="0" applyFont="1" applyBorder="1" applyAlignment="1">
      <alignment vertical="center"/>
    </xf>
    <xf numFmtId="176" fontId="21" fillId="0" borderId="4" xfId="0" applyNumberFormat="1" applyFont="1" applyBorder="1" applyAlignment="1">
      <alignment horizontal="right" vertical="center"/>
    </xf>
    <xf numFmtId="177" fontId="35" fillId="0" borderId="95" xfId="0" applyNumberFormat="1" applyFont="1" applyBorder="1" applyAlignment="1">
      <alignment horizontal="right" vertical="center"/>
    </xf>
    <xf numFmtId="0" fontId="31" fillId="0" borderId="11" xfId="0" applyFont="1" applyBorder="1" applyAlignment="1">
      <alignment vertical="center"/>
    </xf>
    <xf numFmtId="0" fontId="20" fillId="0" borderId="29" xfId="0" applyFont="1" applyBorder="1"/>
    <xf numFmtId="0" fontId="33" fillId="0" borderId="0" xfId="0" applyFont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189" fontId="27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3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8" fontId="6" fillId="0" borderId="2" xfId="1" applyFont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38" fontId="4" fillId="0" borderId="4" xfId="1" applyFont="1" applyBorder="1" applyAlignment="1" applyProtection="1">
      <alignment horizontal="center" vertical="center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176" fontId="0" fillId="0" borderId="0" xfId="0" applyNumberFormat="1"/>
    <xf numFmtId="0" fontId="9" fillId="0" borderId="15" xfId="0" applyFont="1" applyBorder="1" applyAlignment="1">
      <alignment vertical="center" wrapText="1"/>
    </xf>
    <xf numFmtId="0" fontId="40" fillId="0" borderId="0" xfId="0" applyFont="1"/>
    <xf numFmtId="0" fontId="37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80" fontId="4" fillId="3" borderId="4" xfId="0" applyNumberFormat="1" applyFont="1" applyFill="1" applyBorder="1" applyAlignment="1" applyProtection="1">
      <alignment horizontal="right" vertical="center"/>
      <protection locked="0"/>
    </xf>
    <xf numFmtId="180" fontId="4" fillId="3" borderId="2" xfId="0" applyNumberFormat="1" applyFont="1" applyFill="1" applyBorder="1" applyAlignment="1" applyProtection="1">
      <alignment horizontal="right" vertical="center"/>
      <protection locked="0"/>
    </xf>
    <xf numFmtId="190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9" fillId="0" borderId="0" xfId="0" applyFont="1"/>
    <xf numFmtId="0" fontId="32" fillId="0" borderId="1" xfId="0" applyFont="1" applyBorder="1" applyAlignment="1">
      <alignment horizontal="center"/>
    </xf>
    <xf numFmtId="191" fontId="32" fillId="0" borderId="1" xfId="0" applyNumberFormat="1" applyFont="1" applyBorder="1" applyAlignment="1">
      <alignment horizontal="center" vertical="center"/>
    </xf>
    <xf numFmtId="192" fontId="32" fillId="0" borderId="1" xfId="0" applyNumberFormat="1" applyFont="1" applyBorder="1" applyAlignment="1">
      <alignment horizontal="center"/>
    </xf>
    <xf numFmtId="178" fontId="20" fillId="0" borderId="0" xfId="2" applyNumberFormat="1" applyFont="1" applyAlignment="1">
      <alignment vertical="top"/>
    </xf>
    <xf numFmtId="178" fontId="21" fillId="0" borderId="0" xfId="2" applyNumberFormat="1" applyFont="1" applyAlignment="1">
      <alignment horizontal="center" vertical="top"/>
    </xf>
    <xf numFmtId="178" fontId="22" fillId="0" borderId="0" xfId="2" applyNumberFormat="1" applyFont="1" applyAlignment="1">
      <alignment vertical="top"/>
    </xf>
    <xf numFmtId="178" fontId="20" fillId="0" borderId="0" xfId="2" applyNumberFormat="1" applyFont="1" applyAlignment="1">
      <alignment vertical="center"/>
    </xf>
    <xf numFmtId="178" fontId="23" fillId="0" borderId="0" xfId="2" applyNumberFormat="1" applyFont="1" applyAlignment="1">
      <alignment vertical="center"/>
    </xf>
    <xf numFmtId="178" fontId="22" fillId="0" borderId="3" xfId="2" applyNumberFormat="1" applyFont="1" applyBorder="1" applyAlignment="1">
      <alignment vertical="top"/>
    </xf>
    <xf numFmtId="178" fontId="7" fillId="0" borderId="69" xfId="2" applyNumberFormat="1" applyFont="1" applyBorder="1" applyAlignment="1">
      <alignment horizontal="distributed" vertical="center" justifyLastLine="1"/>
    </xf>
    <xf numFmtId="178" fontId="7" fillId="0" borderId="71" xfId="2" applyNumberFormat="1" applyFont="1" applyBorder="1" applyAlignment="1">
      <alignment horizontal="distributed" vertical="center" justifyLastLine="1"/>
    </xf>
    <xf numFmtId="178" fontId="24" fillId="0" borderId="24" xfId="2" applyNumberFormat="1" applyFont="1" applyBorder="1" applyAlignment="1">
      <alignment horizontal="distributed" vertical="center" justifyLastLine="1"/>
    </xf>
    <xf numFmtId="184" fontId="24" fillId="0" borderId="72" xfId="2" applyNumberFormat="1" applyFont="1" applyBorder="1" applyAlignment="1">
      <alignment horizontal="distributed"/>
    </xf>
    <xf numFmtId="178" fontId="24" fillId="0" borderId="24" xfId="2" applyNumberFormat="1" applyFont="1" applyBorder="1" applyAlignment="1">
      <alignment horizontal="distributed"/>
    </xf>
    <xf numFmtId="178" fontId="24" fillId="0" borderId="72" xfId="2" applyNumberFormat="1" applyFont="1" applyBorder="1" applyAlignment="1">
      <alignment horizontal="left"/>
    </xf>
    <xf numFmtId="179" fontId="24" fillId="0" borderId="72" xfId="2" applyNumberFormat="1" applyFont="1" applyBorder="1" applyAlignment="1">
      <alignment horizontal="right"/>
    </xf>
    <xf numFmtId="178" fontId="25" fillId="0" borderId="26" xfId="2" applyNumberFormat="1" applyFont="1" applyBorder="1" applyAlignment="1">
      <alignment vertical="center"/>
    </xf>
    <xf numFmtId="186" fontId="24" fillId="0" borderId="29" xfId="3" applyNumberFormat="1" applyFont="1" applyBorder="1" applyAlignment="1" applyProtection="1">
      <alignment vertical="center"/>
    </xf>
    <xf numFmtId="0" fontId="24" fillId="0" borderId="26" xfId="2" applyFont="1" applyBorder="1" applyAlignment="1">
      <alignment horizontal="center" vertical="center"/>
    </xf>
    <xf numFmtId="178" fontId="24" fillId="0" borderId="3" xfId="2" applyNumberFormat="1" applyFont="1" applyBorder="1" applyAlignment="1">
      <alignment vertical="center"/>
    </xf>
    <xf numFmtId="178" fontId="24" fillId="0" borderId="3" xfId="2" applyNumberFormat="1" applyFont="1" applyBorder="1" applyAlignment="1">
      <alignment horizontal="right" vertical="center"/>
    </xf>
    <xf numFmtId="178" fontId="24" fillId="0" borderId="3" xfId="2" applyNumberFormat="1" applyFont="1" applyBorder="1" applyAlignment="1">
      <alignment horizontal="right"/>
    </xf>
    <xf numFmtId="178" fontId="24" fillId="0" borderId="29" xfId="2" applyNumberFormat="1" applyFont="1" applyBorder="1" applyAlignment="1">
      <alignment horizontal="right"/>
    </xf>
    <xf numFmtId="178" fontId="24" fillId="0" borderId="26" xfId="2" applyNumberFormat="1" applyFont="1" applyBorder="1" applyAlignment="1">
      <alignment vertical="center"/>
    </xf>
    <xf numFmtId="178" fontId="24" fillId="0" borderId="29" xfId="2" applyNumberFormat="1" applyFont="1" applyBorder="1" applyAlignment="1">
      <alignment vertical="center"/>
    </xf>
    <xf numFmtId="179" fontId="24" fillId="0" borderId="18" xfId="2" applyNumberFormat="1" applyFont="1" applyBorder="1" applyAlignment="1">
      <alignment vertical="center"/>
    </xf>
    <xf numFmtId="178" fontId="25" fillId="0" borderId="3" xfId="2" applyNumberFormat="1" applyFont="1" applyBorder="1" applyAlignment="1">
      <alignment vertical="center"/>
    </xf>
    <xf numFmtId="178" fontId="25" fillId="0" borderId="3" xfId="2" applyNumberFormat="1" applyFont="1" applyBorder="1" applyAlignment="1">
      <alignment horizontal="right"/>
    </xf>
    <xf numFmtId="178" fontId="25" fillId="0" borderId="0" xfId="2" applyNumberFormat="1" applyFont="1" applyAlignment="1">
      <alignment vertical="center"/>
    </xf>
    <xf numFmtId="178" fontId="25" fillId="0" borderId="3" xfId="2" applyNumberFormat="1" applyFont="1" applyBorder="1" applyAlignment="1">
      <alignment horizontal="right" vertical="top"/>
    </xf>
    <xf numFmtId="178" fontId="5" fillId="0" borderId="2" xfId="2" applyNumberFormat="1" applyFont="1" applyBorder="1" applyAlignment="1">
      <alignment horizontal="center" vertical="center" wrapText="1" shrinkToFit="1"/>
    </xf>
    <xf numFmtId="178" fontId="7" fillId="0" borderId="2" xfId="2" applyNumberFormat="1" applyFont="1" applyBorder="1" applyAlignment="1">
      <alignment horizontal="distributed" vertical="center" justifyLastLine="1"/>
    </xf>
    <xf numFmtId="178" fontId="7" fillId="4" borderId="4" xfId="2" applyNumberFormat="1" applyFont="1" applyFill="1" applyBorder="1" applyAlignment="1">
      <alignment horizontal="distributed" vertical="center" justifyLastLine="1"/>
    </xf>
    <xf numFmtId="178" fontId="7" fillId="0" borderId="4" xfId="2" applyNumberFormat="1" applyFont="1" applyBorder="1" applyAlignment="1">
      <alignment horizontal="distributed" vertical="center" justifyLastLine="1"/>
    </xf>
    <xf numFmtId="178" fontId="7" fillId="0" borderId="26" xfId="2" applyNumberFormat="1" applyFont="1" applyBorder="1" applyAlignment="1">
      <alignment horizontal="distributed" vertical="center" justifyLastLine="1"/>
    </xf>
    <xf numFmtId="178" fontId="7" fillId="0" borderId="19" xfId="2" applyNumberFormat="1" applyFont="1" applyBorder="1" applyAlignment="1">
      <alignment horizontal="distributed" vertical="center" justifyLastLine="1"/>
    </xf>
    <xf numFmtId="178" fontId="7" fillId="0" borderId="57" xfId="2" applyNumberFormat="1" applyFont="1" applyBorder="1" applyAlignment="1">
      <alignment horizontal="distributed" vertical="center" justifyLastLine="1"/>
    </xf>
    <xf numFmtId="0" fontId="2" fillId="0" borderId="0" xfId="2"/>
    <xf numFmtId="178" fontId="26" fillId="0" borderId="0" xfId="2" applyNumberFormat="1" applyFont="1" applyAlignment="1">
      <alignment vertical="center"/>
    </xf>
    <xf numFmtId="49" fontId="24" fillId="0" borderId="5" xfId="2" applyNumberFormat="1" applyFont="1" applyBorder="1" applyAlignment="1">
      <alignment horizontal="center" vertical="center"/>
    </xf>
    <xf numFmtId="178" fontId="25" fillId="0" borderId="5" xfId="2" applyNumberFormat="1" applyFont="1" applyBorder="1" applyAlignment="1">
      <alignment horizontal="right" vertical="top"/>
    </xf>
    <xf numFmtId="178" fontId="25" fillId="4" borderId="5" xfId="2" applyNumberFormat="1" applyFont="1" applyFill="1" applyBorder="1" applyAlignment="1">
      <alignment horizontal="right" vertical="top"/>
    </xf>
    <xf numFmtId="178" fontId="7" fillId="0" borderId="5" xfId="2" applyNumberFormat="1" applyFont="1" applyBorder="1" applyAlignment="1">
      <alignment horizontal="right" vertical="top"/>
    </xf>
    <xf numFmtId="178" fontId="7" fillId="0" borderId="16" xfId="2" applyNumberFormat="1" applyFont="1" applyBorder="1" applyAlignment="1">
      <alignment horizontal="right" vertical="top"/>
    </xf>
    <xf numFmtId="178" fontId="7" fillId="0" borderId="14" xfId="2" applyNumberFormat="1" applyFont="1" applyBorder="1" applyAlignment="1">
      <alignment horizontal="right" vertical="top"/>
    </xf>
    <xf numFmtId="178" fontId="26" fillId="0" borderId="78" xfId="2" applyNumberFormat="1" applyFont="1" applyBorder="1" applyAlignment="1">
      <alignment horizontal="right" vertical="top"/>
    </xf>
    <xf numFmtId="178" fontId="26" fillId="0" borderId="16" xfId="2" applyNumberFormat="1" applyFont="1" applyBorder="1" applyAlignment="1">
      <alignment horizontal="right" vertical="top"/>
    </xf>
    <xf numFmtId="178" fontId="7" fillId="0" borderId="21" xfId="2" applyNumberFormat="1" applyFont="1" applyBorder="1" applyAlignment="1">
      <alignment horizontal="right" vertical="top"/>
    </xf>
    <xf numFmtId="178" fontId="25" fillId="0" borderId="20" xfId="2" applyNumberFormat="1" applyFont="1" applyBorder="1" applyAlignment="1">
      <alignment horizontal="right" vertical="top"/>
    </xf>
    <xf numFmtId="178" fontId="26" fillId="0" borderId="0" xfId="2" applyNumberFormat="1" applyFont="1" applyAlignment="1">
      <alignment horizontal="right" vertical="top"/>
    </xf>
    <xf numFmtId="49" fontId="24" fillId="0" borderId="17" xfId="2" applyNumberFormat="1" applyFont="1" applyBorder="1" applyAlignment="1">
      <alignment horizontal="center" vertical="center"/>
    </xf>
    <xf numFmtId="178" fontId="24" fillId="0" borderId="17" xfId="2" applyNumberFormat="1" applyFont="1" applyBorder="1" applyAlignment="1">
      <alignment horizontal="left" vertical="center"/>
    </xf>
    <xf numFmtId="178" fontId="24" fillId="4" borderId="17" xfId="2" applyNumberFormat="1" applyFont="1" applyFill="1" applyBorder="1" applyAlignment="1">
      <alignment horizontal="left" vertical="center" shrinkToFit="1"/>
    </xf>
    <xf numFmtId="179" fontId="24" fillId="0" borderId="17" xfId="2" applyNumberFormat="1" applyFont="1" applyBorder="1" applyAlignment="1">
      <alignment horizontal="right" vertical="center"/>
    </xf>
    <xf numFmtId="178" fontId="24" fillId="0" borderId="72" xfId="2" applyNumberFormat="1" applyFont="1" applyBorder="1" applyAlignment="1">
      <alignment vertical="center"/>
    </xf>
    <xf numFmtId="178" fontId="24" fillId="0" borderId="17" xfId="2" applyNumberFormat="1" applyFont="1" applyBorder="1" applyAlignment="1">
      <alignment vertical="center"/>
    </xf>
    <xf numFmtId="178" fontId="24" fillId="0" borderId="12" xfId="2" applyNumberFormat="1" applyFont="1" applyBorder="1" applyAlignment="1">
      <alignment vertical="center"/>
    </xf>
    <xf numFmtId="179" fontId="24" fillId="0" borderId="72" xfId="2" applyNumberFormat="1" applyFont="1" applyBorder="1" applyAlignment="1">
      <alignment vertical="center"/>
    </xf>
    <xf numFmtId="178" fontId="24" fillId="0" borderId="67" xfId="2" applyNumberFormat="1" applyFont="1" applyBorder="1" applyAlignment="1">
      <alignment horizontal="center" vertical="center"/>
    </xf>
    <xf numFmtId="49" fontId="24" fillId="0" borderId="79" xfId="2" applyNumberFormat="1" applyFont="1" applyBorder="1" applyAlignment="1">
      <alignment horizontal="center" vertical="center"/>
    </xf>
    <xf numFmtId="178" fontId="24" fillId="0" borderId="79" xfId="2" applyNumberFormat="1" applyFont="1" applyBorder="1" applyAlignment="1">
      <alignment horizontal="left" vertical="center"/>
    </xf>
    <xf numFmtId="178" fontId="24" fillId="4" borderId="79" xfId="2" applyNumberFormat="1" applyFont="1" applyFill="1" applyBorder="1" applyAlignment="1">
      <alignment horizontal="left" vertical="center" shrinkToFit="1"/>
    </xf>
    <xf numFmtId="179" fontId="24" fillId="0" borderId="79" xfId="2" applyNumberFormat="1" applyFont="1" applyBorder="1" applyAlignment="1">
      <alignment horizontal="right" vertical="center"/>
    </xf>
    <xf numFmtId="178" fontId="24" fillId="0" borderId="80" xfId="2" applyNumberFormat="1" applyFont="1" applyBorder="1" applyAlignment="1">
      <alignment vertical="center"/>
    </xf>
    <xf numFmtId="178" fontId="24" fillId="0" borderId="79" xfId="2" applyNumberFormat="1" applyFont="1" applyBorder="1" applyAlignment="1">
      <alignment vertical="center"/>
    </xf>
    <xf numFmtId="178" fontId="24" fillId="0" borderId="81" xfId="2" applyNumberFormat="1" applyFont="1" applyBorder="1" applyAlignment="1">
      <alignment vertical="center"/>
    </xf>
    <xf numFmtId="179" fontId="24" fillId="0" borderId="80" xfId="2" applyNumberFormat="1" applyFont="1" applyBorder="1" applyAlignment="1">
      <alignment vertical="center"/>
    </xf>
    <xf numFmtId="178" fontId="24" fillId="0" borderId="82" xfId="2" applyNumberFormat="1" applyFont="1" applyBorder="1" applyAlignment="1">
      <alignment horizontal="center" vertical="center"/>
    </xf>
    <xf numFmtId="49" fontId="24" fillId="0" borderId="83" xfId="2" applyNumberFormat="1" applyFont="1" applyBorder="1" applyAlignment="1">
      <alignment horizontal="center" vertical="center"/>
    </xf>
    <xf numFmtId="178" fontId="24" fillId="0" borderId="83" xfId="2" applyNumberFormat="1" applyFont="1" applyBorder="1" applyAlignment="1">
      <alignment horizontal="left" vertical="center"/>
    </xf>
    <xf numFmtId="178" fontId="24" fillId="4" borderId="83" xfId="2" applyNumberFormat="1" applyFont="1" applyFill="1" applyBorder="1" applyAlignment="1">
      <alignment horizontal="left" vertical="center" shrinkToFit="1"/>
    </xf>
    <xf numFmtId="179" fontId="24" fillId="0" borderId="83" xfId="2" applyNumberFormat="1" applyFont="1" applyBorder="1" applyAlignment="1">
      <alignment horizontal="right" vertical="center"/>
    </xf>
    <xf numFmtId="178" fontId="24" fillId="0" borderId="84" xfId="2" applyNumberFormat="1" applyFont="1" applyBorder="1" applyAlignment="1">
      <alignment vertical="center"/>
    </xf>
    <xf numFmtId="178" fontId="24" fillId="0" borderId="83" xfId="2" applyNumberFormat="1" applyFont="1" applyBorder="1" applyAlignment="1">
      <alignment vertical="center"/>
    </xf>
    <xf numFmtId="178" fontId="24" fillId="0" borderId="86" xfId="2" applyNumberFormat="1" applyFont="1" applyBorder="1" applyAlignment="1">
      <alignment vertical="center"/>
    </xf>
    <xf numFmtId="179" fontId="24" fillId="0" borderId="84" xfId="2" applyNumberFormat="1" applyFont="1" applyBorder="1" applyAlignment="1">
      <alignment vertical="center"/>
    </xf>
    <xf numFmtId="178" fontId="24" fillId="0" borderId="87" xfId="2" applyNumberFormat="1" applyFont="1" applyBorder="1" applyAlignment="1">
      <alignment horizontal="center" vertical="center"/>
    </xf>
    <xf numFmtId="178" fontId="24" fillId="0" borderId="0" xfId="2" applyNumberFormat="1" applyFont="1" applyAlignment="1">
      <alignment vertical="center"/>
    </xf>
    <xf numFmtId="178" fontId="24" fillId="0" borderId="18" xfId="2" applyNumberFormat="1" applyFont="1" applyBorder="1" applyAlignment="1">
      <alignment horizontal="distributed" vertical="center" justifyLastLine="1"/>
    </xf>
    <xf numFmtId="178" fontId="24" fillId="4" borderId="18" xfId="2" applyNumberFormat="1" applyFont="1" applyFill="1" applyBorder="1" applyAlignment="1">
      <alignment horizontal="distributed" vertical="center" justifyLastLine="1"/>
    </xf>
    <xf numFmtId="179" fontId="24" fillId="0" borderId="18" xfId="2" applyNumberFormat="1" applyFont="1" applyBorder="1" applyAlignment="1">
      <alignment horizontal="right" vertical="center"/>
    </xf>
    <xf numFmtId="178" fontId="24" fillId="0" borderId="18" xfId="2" applyNumberFormat="1" applyFont="1" applyBorder="1" applyAlignment="1">
      <alignment vertical="center"/>
    </xf>
    <xf numFmtId="179" fontId="24" fillId="0" borderId="54" xfId="2" applyNumberFormat="1" applyFont="1" applyBorder="1" applyAlignment="1">
      <alignment horizontal="right" vertical="center"/>
    </xf>
    <xf numFmtId="179" fontId="41" fillId="0" borderId="28" xfId="2" applyNumberFormat="1" applyFont="1" applyBorder="1" applyAlignment="1">
      <alignment horizontal="center" vertical="center"/>
    </xf>
    <xf numFmtId="179" fontId="20" fillId="0" borderId="0" xfId="2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6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vertical="center"/>
    </xf>
    <xf numFmtId="0" fontId="0" fillId="0" borderId="0" xfId="0"/>
    <xf numFmtId="0" fontId="12" fillId="0" borderId="6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87" fontId="6" fillId="3" borderId="4" xfId="0" applyNumberFormat="1" applyFont="1" applyFill="1" applyBorder="1" applyAlignment="1" applyProtection="1">
      <alignment horizontal="center" vertical="center"/>
      <protection locked="0"/>
    </xf>
    <xf numFmtId="187" fontId="6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84" fontId="6" fillId="3" borderId="35" xfId="0" applyNumberFormat="1" applyFont="1" applyFill="1" applyBorder="1" applyAlignment="1" applyProtection="1">
      <alignment horizontal="center" vertical="center"/>
      <protection locked="0"/>
    </xf>
    <xf numFmtId="184" fontId="6" fillId="3" borderId="51" xfId="0" applyNumberFormat="1" applyFont="1" applyFill="1" applyBorder="1" applyAlignment="1" applyProtection="1">
      <alignment horizontal="center" vertical="center"/>
      <protection locked="0"/>
    </xf>
    <xf numFmtId="0" fontId="38" fillId="0" borderId="8" xfId="0" applyFont="1" applyBorder="1" applyAlignment="1">
      <alignment horizontal="center" vertical="top"/>
    </xf>
    <xf numFmtId="0" fontId="38" fillId="0" borderId="3" xfId="0" applyFont="1" applyBorder="1" applyAlignment="1">
      <alignment horizontal="center" vertical="top"/>
    </xf>
    <xf numFmtId="0" fontId="4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39" fillId="3" borderId="5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39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176" fontId="4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7" fillId="0" borderId="91" xfId="0" applyFont="1" applyBorder="1" applyAlignment="1">
      <alignment horizontal="left" vertical="top"/>
    </xf>
    <xf numFmtId="0" fontId="7" fillId="0" borderId="92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38" fontId="22" fillId="0" borderId="4" xfId="1" applyFont="1" applyBorder="1" applyAlignment="1" applyProtection="1">
      <alignment horizontal="right" vertical="center"/>
    </xf>
    <xf numFmtId="38" fontId="22" fillId="0" borderId="1" xfId="1" applyFont="1" applyBorder="1" applyAlignment="1" applyProtection="1">
      <alignment horizontal="right" vertical="center"/>
    </xf>
    <xf numFmtId="0" fontId="29" fillId="0" borderId="57" xfId="0" applyFont="1" applyBorder="1" applyAlignment="1">
      <alignment horizontal="distributed" vertical="center" indent="1"/>
    </xf>
    <xf numFmtId="0" fontId="29" fillId="0" borderId="2" xfId="0" applyFont="1" applyBorder="1" applyAlignment="1">
      <alignment horizontal="distributed" vertical="center" indent="1"/>
    </xf>
    <xf numFmtId="0" fontId="29" fillId="0" borderId="93" xfId="0" applyFont="1" applyBorder="1" applyAlignment="1">
      <alignment horizontal="distributed" vertical="center" indent="1"/>
    </xf>
    <xf numFmtId="0" fontId="29" fillId="0" borderId="94" xfId="0" applyFont="1" applyBorder="1" applyAlignment="1">
      <alignment horizontal="distributed" vertical="center" indent="1"/>
    </xf>
    <xf numFmtId="0" fontId="21" fillId="0" borderId="9" xfId="0" applyFont="1" applyBorder="1" applyAlignment="1">
      <alignment horizontal="center" vertical="center"/>
    </xf>
    <xf numFmtId="49" fontId="29" fillId="0" borderId="9" xfId="0" applyNumberFormat="1" applyFont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distributed" vertical="center" indent="1"/>
    </xf>
    <xf numFmtId="0" fontId="29" fillId="0" borderId="9" xfId="0" applyFont="1" applyBorder="1" applyAlignment="1">
      <alignment horizontal="distributed" vertical="center" indent="1"/>
    </xf>
    <xf numFmtId="49" fontId="32" fillId="0" borderId="4" xfId="0" applyNumberFormat="1" applyFont="1" applyBorder="1" applyAlignment="1">
      <alignment horizontal="left" vertical="center"/>
    </xf>
    <xf numFmtId="49" fontId="32" fillId="0" borderId="9" xfId="0" applyNumberFormat="1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9" fillId="0" borderId="1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distributed" vertical="center" indent="1"/>
    </xf>
    <xf numFmtId="0" fontId="29" fillId="0" borderId="14" xfId="0" applyFont="1" applyBorder="1" applyAlignment="1">
      <alignment horizontal="distributed" vertical="center" indent="1"/>
    </xf>
    <xf numFmtId="0" fontId="29" fillId="0" borderId="16" xfId="0" applyFont="1" applyBorder="1" applyAlignment="1">
      <alignment horizontal="distributed" vertical="center" indent="1"/>
    </xf>
    <xf numFmtId="176" fontId="29" fillId="0" borderId="14" xfId="0" applyNumberFormat="1" applyFont="1" applyBorder="1" applyAlignment="1">
      <alignment horizontal="center" vertical="center"/>
    </xf>
    <xf numFmtId="176" fontId="29" fillId="0" borderId="16" xfId="0" applyNumberFormat="1" applyFont="1" applyBorder="1" applyAlignment="1">
      <alignment horizontal="center" vertical="center"/>
    </xf>
    <xf numFmtId="185" fontId="34" fillId="0" borderId="0" xfId="0" applyNumberFormat="1" applyFont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9" fillId="0" borderId="13" xfId="0" applyFont="1" applyBorder="1" applyAlignment="1">
      <alignment horizontal="distributed" vertical="center" indent="1"/>
    </xf>
    <xf numFmtId="0" fontId="29" fillId="0" borderId="6" xfId="0" applyFont="1" applyBorder="1" applyAlignment="1">
      <alignment horizontal="distributed" vertical="center" indent="1"/>
    </xf>
    <xf numFmtId="178" fontId="22" fillId="0" borderId="0" xfId="2" applyNumberFormat="1" applyFont="1" applyAlignment="1">
      <alignment horizontal="center" vertical="center"/>
    </xf>
    <xf numFmtId="178" fontId="22" fillId="0" borderId="3" xfId="2" applyNumberFormat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178" fontId="7" fillId="0" borderId="68" xfId="2" applyNumberFormat="1" applyFont="1" applyBorder="1" applyAlignment="1">
      <alignment horizontal="distributed" vertical="center" justifyLastLine="1"/>
    </xf>
    <xf numFmtId="178" fontId="7" fillId="0" borderId="69" xfId="2" applyNumberFormat="1" applyFont="1" applyBorder="1" applyAlignment="1">
      <alignment horizontal="distributed" vertical="center" justifyLastLine="1"/>
    </xf>
    <xf numFmtId="178" fontId="7" fillId="0" borderId="70" xfId="2" applyNumberFormat="1" applyFont="1" applyBorder="1" applyAlignment="1">
      <alignment horizontal="distributed" vertical="center" justifyLastLine="1"/>
    </xf>
    <xf numFmtId="0" fontId="7" fillId="0" borderId="69" xfId="2" applyFont="1" applyBorder="1" applyAlignment="1">
      <alignment horizontal="distributed" vertical="center" justifyLastLine="1"/>
    </xf>
    <xf numFmtId="178" fontId="20" fillId="0" borderId="0" xfId="2" applyNumberFormat="1" applyFont="1" applyAlignment="1">
      <alignment horizontal="center" vertical="center"/>
    </xf>
    <xf numFmtId="178" fontId="24" fillId="0" borderId="73" xfId="2" applyNumberFormat="1" applyFont="1" applyBorder="1" applyAlignment="1">
      <alignment horizontal="center"/>
    </xf>
    <xf numFmtId="178" fontId="24" fillId="0" borderId="74" xfId="2" applyNumberFormat="1" applyFont="1" applyBorder="1" applyAlignment="1">
      <alignment horizontal="center"/>
    </xf>
    <xf numFmtId="178" fontId="24" fillId="0" borderId="26" xfId="2" applyNumberFormat="1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178" fontId="24" fillId="0" borderId="29" xfId="2" applyNumberFormat="1" applyFont="1" applyBorder="1" applyAlignment="1">
      <alignment horizontal="center" vertical="center"/>
    </xf>
    <xf numFmtId="178" fontId="7" fillId="0" borderId="76" xfId="2" applyNumberFormat="1" applyFont="1" applyBorder="1" applyAlignment="1">
      <alignment horizontal="distributed" vertical="center" justifyLastLine="1"/>
    </xf>
    <xf numFmtId="178" fontId="7" fillId="0" borderId="77" xfId="2" applyNumberFormat="1" applyFont="1" applyBorder="1" applyAlignment="1">
      <alignment horizontal="distributed" vertical="center" justifyLastLine="1"/>
    </xf>
    <xf numFmtId="178" fontId="24" fillId="0" borderId="93" xfId="2" applyNumberFormat="1" applyFont="1" applyBorder="1" applyAlignment="1">
      <alignment horizontal="distributed" vertical="center" justifyLastLine="1"/>
    </xf>
    <xf numFmtId="178" fontId="24" fillId="0" borderId="94" xfId="2" applyNumberFormat="1" applyFont="1" applyBorder="1" applyAlignment="1">
      <alignment horizontal="distributed" vertical="center" justifyLastLine="1"/>
    </xf>
    <xf numFmtId="178" fontId="7" fillId="0" borderId="68" xfId="2" applyNumberFormat="1" applyFont="1" applyBorder="1" applyAlignment="1">
      <alignment horizontal="center" vertical="center" justifyLastLine="1"/>
    </xf>
    <xf numFmtId="178" fontId="7" fillId="0" borderId="70" xfId="2" applyNumberFormat="1" applyFont="1" applyBorder="1" applyAlignment="1">
      <alignment horizontal="center" vertical="center" justifyLastLine="1"/>
    </xf>
    <xf numFmtId="178" fontId="24" fillId="0" borderId="73" xfId="2" applyNumberFormat="1" applyFont="1" applyBorder="1" applyAlignment="1">
      <alignment horizontal="left"/>
    </xf>
    <xf numFmtId="178" fontId="24" fillId="0" borderId="75" xfId="2" applyNumberFormat="1" applyFont="1" applyBorder="1" applyAlignment="1">
      <alignment horizontal="left"/>
    </xf>
    <xf numFmtId="178" fontId="24" fillId="0" borderId="74" xfId="2" applyNumberFormat="1" applyFont="1" applyBorder="1" applyAlignment="1">
      <alignment horizontal="left"/>
    </xf>
    <xf numFmtId="0" fontId="0" fillId="0" borderId="0" xfId="0" applyFont="1"/>
    <xf numFmtId="0" fontId="36" fillId="0" borderId="0" xfId="0" applyFont="1"/>
  </cellXfs>
  <cellStyles count="9">
    <cellStyle name="桁区切り" xfId="1" builtinId="6"/>
    <cellStyle name="桁区切り 2" xfId="3" xr:uid="{00000000-0005-0000-0000-000001000000}"/>
    <cellStyle name="桁区切り 2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43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38100</xdr:rowOff>
        </xdr:from>
        <xdr:to>
          <xdr:col>7</xdr:col>
          <xdr:colOff>762000</xdr:colOff>
          <xdr:row>38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19050</xdr:rowOff>
        </xdr:from>
        <xdr:to>
          <xdr:col>10</xdr:col>
          <xdr:colOff>9525</xdr:colOff>
          <xdr:row>38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38100</xdr:rowOff>
        </xdr:from>
        <xdr:to>
          <xdr:col>13</xdr:col>
          <xdr:colOff>752475</xdr:colOff>
          <xdr:row>38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37</xdr:row>
          <xdr:rowOff>38100</xdr:rowOff>
        </xdr:from>
        <xdr:to>
          <xdr:col>16</xdr:col>
          <xdr:colOff>3175</xdr:colOff>
          <xdr:row>38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38100</xdr:rowOff>
        </xdr:from>
        <xdr:to>
          <xdr:col>7</xdr:col>
          <xdr:colOff>752475</xdr:colOff>
          <xdr:row>76</xdr:row>
          <xdr:rowOff>9525</xdr:rowOff>
        </xdr:to>
        <xdr:sp macro="" textlink="">
          <xdr:nvSpPr>
            <xdr:cNvPr id="11288" name="Check Box 4120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75</xdr:row>
          <xdr:rowOff>19050</xdr:rowOff>
        </xdr:from>
        <xdr:to>
          <xdr:col>10</xdr:col>
          <xdr:colOff>0</xdr:colOff>
          <xdr:row>76</xdr:row>
          <xdr:rowOff>19050</xdr:rowOff>
        </xdr:to>
        <xdr:sp macro="" textlink="">
          <xdr:nvSpPr>
            <xdr:cNvPr id="11289" name="Check Box 4121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75</xdr:row>
          <xdr:rowOff>38100</xdr:rowOff>
        </xdr:from>
        <xdr:to>
          <xdr:col>13</xdr:col>
          <xdr:colOff>742950</xdr:colOff>
          <xdr:row>76</xdr:row>
          <xdr:rowOff>19050</xdr:rowOff>
        </xdr:to>
        <xdr:sp macro="" textlink="">
          <xdr:nvSpPr>
            <xdr:cNvPr id="11290" name="Check Box 4122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38100</xdr:rowOff>
        </xdr:from>
        <xdr:to>
          <xdr:col>15</xdr:col>
          <xdr:colOff>771525</xdr:colOff>
          <xdr:row>76</xdr:row>
          <xdr:rowOff>9525</xdr:rowOff>
        </xdr:to>
        <xdr:sp macro="" textlink="">
          <xdr:nvSpPr>
            <xdr:cNvPr id="11291" name="Check Box 4123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113</xdr:row>
          <xdr:rowOff>0</xdr:rowOff>
        </xdr:from>
        <xdr:to>
          <xdr:col>7</xdr:col>
          <xdr:colOff>752475</xdr:colOff>
          <xdr:row>113</xdr:row>
          <xdr:rowOff>304800</xdr:rowOff>
        </xdr:to>
        <xdr:sp macro="" textlink="">
          <xdr:nvSpPr>
            <xdr:cNvPr id="11296" name="Check Box 4128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112</xdr:row>
          <xdr:rowOff>314325</xdr:rowOff>
        </xdr:from>
        <xdr:to>
          <xdr:col>10</xdr:col>
          <xdr:colOff>0</xdr:colOff>
          <xdr:row>113</xdr:row>
          <xdr:rowOff>314325</xdr:rowOff>
        </xdr:to>
        <xdr:sp macro="" textlink="">
          <xdr:nvSpPr>
            <xdr:cNvPr id="11297" name="Check Box 4129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113</xdr:row>
          <xdr:rowOff>0</xdr:rowOff>
        </xdr:from>
        <xdr:to>
          <xdr:col>13</xdr:col>
          <xdr:colOff>742950</xdr:colOff>
          <xdr:row>113</xdr:row>
          <xdr:rowOff>314325</xdr:rowOff>
        </xdr:to>
        <xdr:sp macro="" textlink="">
          <xdr:nvSpPr>
            <xdr:cNvPr id="11298" name="Check Box 4130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0</xdr:rowOff>
        </xdr:from>
        <xdr:to>
          <xdr:col>15</xdr:col>
          <xdr:colOff>771525</xdr:colOff>
          <xdr:row>113</xdr:row>
          <xdr:rowOff>304800</xdr:rowOff>
        </xdr:to>
        <xdr:sp macro="" textlink="">
          <xdr:nvSpPr>
            <xdr:cNvPr id="11299" name="Check Box 4131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151</xdr:row>
          <xdr:rowOff>19050</xdr:rowOff>
        </xdr:from>
        <xdr:to>
          <xdr:col>7</xdr:col>
          <xdr:colOff>752475</xdr:colOff>
          <xdr:row>152</xdr:row>
          <xdr:rowOff>6350</xdr:rowOff>
        </xdr:to>
        <xdr:sp macro="" textlink="">
          <xdr:nvSpPr>
            <xdr:cNvPr id="11300" name="Check Box 4132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151</xdr:row>
          <xdr:rowOff>0</xdr:rowOff>
        </xdr:from>
        <xdr:to>
          <xdr:col>10</xdr:col>
          <xdr:colOff>0</xdr:colOff>
          <xdr:row>152</xdr:row>
          <xdr:rowOff>0</xdr:rowOff>
        </xdr:to>
        <xdr:sp macro="" textlink="">
          <xdr:nvSpPr>
            <xdr:cNvPr id="11301" name="Check Box 4133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151</xdr:row>
          <xdr:rowOff>19050</xdr:rowOff>
        </xdr:from>
        <xdr:to>
          <xdr:col>13</xdr:col>
          <xdr:colOff>742950</xdr:colOff>
          <xdr:row>152</xdr:row>
          <xdr:rowOff>0</xdr:rowOff>
        </xdr:to>
        <xdr:sp macro="" textlink="">
          <xdr:nvSpPr>
            <xdr:cNvPr id="11302" name="Check Box 4134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151</xdr:row>
          <xdr:rowOff>19050</xdr:rowOff>
        </xdr:from>
        <xdr:to>
          <xdr:col>15</xdr:col>
          <xdr:colOff>771525</xdr:colOff>
          <xdr:row>152</xdr:row>
          <xdr:rowOff>6350</xdr:rowOff>
        </xdr:to>
        <xdr:sp macro="" textlink="">
          <xdr:nvSpPr>
            <xdr:cNvPr id="11303" name="Check Box 4135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189</xdr:row>
          <xdr:rowOff>0</xdr:rowOff>
        </xdr:from>
        <xdr:to>
          <xdr:col>7</xdr:col>
          <xdr:colOff>752475</xdr:colOff>
          <xdr:row>189</xdr:row>
          <xdr:rowOff>314325</xdr:rowOff>
        </xdr:to>
        <xdr:sp macro="" textlink="">
          <xdr:nvSpPr>
            <xdr:cNvPr id="11304" name="Check Box 4136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188</xdr:row>
          <xdr:rowOff>314325</xdr:rowOff>
        </xdr:from>
        <xdr:to>
          <xdr:col>10</xdr:col>
          <xdr:colOff>0</xdr:colOff>
          <xdr:row>190</xdr:row>
          <xdr:rowOff>6350</xdr:rowOff>
        </xdr:to>
        <xdr:sp macro="" textlink="">
          <xdr:nvSpPr>
            <xdr:cNvPr id="11305" name="Check Box 4137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189</xdr:row>
          <xdr:rowOff>0</xdr:rowOff>
        </xdr:from>
        <xdr:to>
          <xdr:col>13</xdr:col>
          <xdr:colOff>742950</xdr:colOff>
          <xdr:row>190</xdr:row>
          <xdr:rowOff>6350</xdr:rowOff>
        </xdr:to>
        <xdr:sp macro="" textlink="">
          <xdr:nvSpPr>
            <xdr:cNvPr id="11306" name="Check Box 4138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189</xdr:row>
          <xdr:rowOff>0</xdr:rowOff>
        </xdr:from>
        <xdr:to>
          <xdr:col>15</xdr:col>
          <xdr:colOff>771525</xdr:colOff>
          <xdr:row>189</xdr:row>
          <xdr:rowOff>314325</xdr:rowOff>
        </xdr:to>
        <xdr:sp macro="" textlink="">
          <xdr:nvSpPr>
            <xdr:cNvPr id="11307" name="Check Box 4139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227</xdr:row>
          <xdr:rowOff>9525</xdr:rowOff>
        </xdr:from>
        <xdr:to>
          <xdr:col>7</xdr:col>
          <xdr:colOff>752475</xdr:colOff>
          <xdr:row>228</xdr:row>
          <xdr:rowOff>6350</xdr:rowOff>
        </xdr:to>
        <xdr:sp macro="" textlink="">
          <xdr:nvSpPr>
            <xdr:cNvPr id="11308" name="Check Box 4140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226</xdr:row>
          <xdr:rowOff>323850</xdr:rowOff>
        </xdr:from>
        <xdr:to>
          <xdr:col>10</xdr:col>
          <xdr:colOff>0</xdr:colOff>
          <xdr:row>228</xdr:row>
          <xdr:rowOff>0</xdr:rowOff>
        </xdr:to>
        <xdr:sp macro="" textlink="">
          <xdr:nvSpPr>
            <xdr:cNvPr id="11309" name="Check Box 4141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227</xdr:row>
          <xdr:rowOff>9525</xdr:rowOff>
        </xdr:from>
        <xdr:to>
          <xdr:col>13</xdr:col>
          <xdr:colOff>742950</xdr:colOff>
          <xdr:row>228</xdr:row>
          <xdr:rowOff>0</xdr:rowOff>
        </xdr:to>
        <xdr:sp macro="" textlink="">
          <xdr:nvSpPr>
            <xdr:cNvPr id="11310" name="Check Box 4142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227</xdr:row>
          <xdr:rowOff>9525</xdr:rowOff>
        </xdr:from>
        <xdr:to>
          <xdr:col>15</xdr:col>
          <xdr:colOff>771525</xdr:colOff>
          <xdr:row>228</xdr:row>
          <xdr:rowOff>6350</xdr:rowOff>
        </xdr:to>
        <xdr:sp macro="" textlink="">
          <xdr:nvSpPr>
            <xdr:cNvPr id="11311" name="Check Box 4143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264</xdr:row>
          <xdr:rowOff>323850</xdr:rowOff>
        </xdr:from>
        <xdr:to>
          <xdr:col>7</xdr:col>
          <xdr:colOff>742950</xdr:colOff>
          <xdr:row>265</xdr:row>
          <xdr:rowOff>304800</xdr:rowOff>
        </xdr:to>
        <xdr:sp macro="" textlink="">
          <xdr:nvSpPr>
            <xdr:cNvPr id="11312" name="Check Box 4144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264</xdr:row>
          <xdr:rowOff>304800</xdr:rowOff>
        </xdr:from>
        <xdr:to>
          <xdr:col>9</xdr:col>
          <xdr:colOff>771525</xdr:colOff>
          <xdr:row>265</xdr:row>
          <xdr:rowOff>314325</xdr:rowOff>
        </xdr:to>
        <xdr:sp macro="" textlink="">
          <xdr:nvSpPr>
            <xdr:cNvPr id="11313" name="Check Box 4145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264</xdr:row>
          <xdr:rowOff>323850</xdr:rowOff>
        </xdr:from>
        <xdr:to>
          <xdr:col>13</xdr:col>
          <xdr:colOff>733425</xdr:colOff>
          <xdr:row>265</xdr:row>
          <xdr:rowOff>314325</xdr:rowOff>
        </xdr:to>
        <xdr:sp macro="" textlink="">
          <xdr:nvSpPr>
            <xdr:cNvPr id="11314" name="Check Box 4146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264</xdr:row>
          <xdr:rowOff>323850</xdr:rowOff>
        </xdr:from>
        <xdr:to>
          <xdr:col>15</xdr:col>
          <xdr:colOff>762000</xdr:colOff>
          <xdr:row>265</xdr:row>
          <xdr:rowOff>304800</xdr:rowOff>
        </xdr:to>
        <xdr:sp macro="" textlink="">
          <xdr:nvSpPr>
            <xdr:cNvPr id="11315" name="Check Box 4147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303</xdr:row>
          <xdr:rowOff>9525</xdr:rowOff>
        </xdr:from>
        <xdr:to>
          <xdr:col>7</xdr:col>
          <xdr:colOff>752475</xdr:colOff>
          <xdr:row>303</xdr:row>
          <xdr:rowOff>314325</xdr:rowOff>
        </xdr:to>
        <xdr:sp macro="" textlink="">
          <xdr:nvSpPr>
            <xdr:cNvPr id="11316" name="Check Box 4148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302</xdr:row>
          <xdr:rowOff>314325</xdr:rowOff>
        </xdr:from>
        <xdr:to>
          <xdr:col>10</xdr:col>
          <xdr:colOff>0</xdr:colOff>
          <xdr:row>304</xdr:row>
          <xdr:rowOff>6350</xdr:rowOff>
        </xdr:to>
        <xdr:sp macro="" textlink="">
          <xdr:nvSpPr>
            <xdr:cNvPr id="11317" name="Check Box 4149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303</xdr:row>
          <xdr:rowOff>9525</xdr:rowOff>
        </xdr:from>
        <xdr:to>
          <xdr:col>13</xdr:col>
          <xdr:colOff>742950</xdr:colOff>
          <xdr:row>304</xdr:row>
          <xdr:rowOff>6350</xdr:rowOff>
        </xdr:to>
        <xdr:sp macro="" textlink="">
          <xdr:nvSpPr>
            <xdr:cNvPr id="11318" name="Check Box 4150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303</xdr:row>
          <xdr:rowOff>9525</xdr:rowOff>
        </xdr:from>
        <xdr:to>
          <xdr:col>15</xdr:col>
          <xdr:colOff>771525</xdr:colOff>
          <xdr:row>303</xdr:row>
          <xdr:rowOff>314325</xdr:rowOff>
        </xdr:to>
        <xdr:sp macro="" textlink="">
          <xdr:nvSpPr>
            <xdr:cNvPr id="11319" name="Check Box 4151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340</xdr:row>
          <xdr:rowOff>323850</xdr:rowOff>
        </xdr:from>
        <xdr:to>
          <xdr:col>7</xdr:col>
          <xdr:colOff>742950</xdr:colOff>
          <xdr:row>341</xdr:row>
          <xdr:rowOff>304800</xdr:rowOff>
        </xdr:to>
        <xdr:sp macro="" textlink="">
          <xdr:nvSpPr>
            <xdr:cNvPr id="11320" name="Check Box 4152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340</xdr:row>
          <xdr:rowOff>304800</xdr:rowOff>
        </xdr:from>
        <xdr:to>
          <xdr:col>9</xdr:col>
          <xdr:colOff>771525</xdr:colOff>
          <xdr:row>341</xdr:row>
          <xdr:rowOff>314325</xdr:rowOff>
        </xdr:to>
        <xdr:sp macro="" textlink="">
          <xdr:nvSpPr>
            <xdr:cNvPr id="11321" name="Check Box 4153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340</xdr:row>
          <xdr:rowOff>323850</xdr:rowOff>
        </xdr:from>
        <xdr:to>
          <xdr:col>13</xdr:col>
          <xdr:colOff>733425</xdr:colOff>
          <xdr:row>341</xdr:row>
          <xdr:rowOff>314325</xdr:rowOff>
        </xdr:to>
        <xdr:sp macro="" textlink="">
          <xdr:nvSpPr>
            <xdr:cNvPr id="11322" name="Check Box 4154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340</xdr:row>
          <xdr:rowOff>323850</xdr:rowOff>
        </xdr:from>
        <xdr:to>
          <xdr:col>15</xdr:col>
          <xdr:colOff>762000</xdr:colOff>
          <xdr:row>341</xdr:row>
          <xdr:rowOff>304800</xdr:rowOff>
        </xdr:to>
        <xdr:sp macro="" textlink="">
          <xdr:nvSpPr>
            <xdr:cNvPr id="11323" name="Check Box 4155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379</xdr:row>
          <xdr:rowOff>9525</xdr:rowOff>
        </xdr:from>
        <xdr:to>
          <xdr:col>7</xdr:col>
          <xdr:colOff>733425</xdr:colOff>
          <xdr:row>380</xdr:row>
          <xdr:rowOff>6350</xdr:rowOff>
        </xdr:to>
        <xdr:sp macro="" textlink="">
          <xdr:nvSpPr>
            <xdr:cNvPr id="11324" name="Check Box 4156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378</xdr:row>
          <xdr:rowOff>323850</xdr:rowOff>
        </xdr:from>
        <xdr:to>
          <xdr:col>9</xdr:col>
          <xdr:colOff>762000</xdr:colOff>
          <xdr:row>380</xdr:row>
          <xdr:rowOff>0</xdr:rowOff>
        </xdr:to>
        <xdr:sp macro="" textlink="">
          <xdr:nvSpPr>
            <xdr:cNvPr id="11325" name="Check Box 4157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379</xdr:row>
          <xdr:rowOff>9525</xdr:rowOff>
        </xdr:from>
        <xdr:to>
          <xdr:col>13</xdr:col>
          <xdr:colOff>723900</xdr:colOff>
          <xdr:row>380</xdr:row>
          <xdr:rowOff>0</xdr:rowOff>
        </xdr:to>
        <xdr:sp macro="" textlink="">
          <xdr:nvSpPr>
            <xdr:cNvPr id="11326" name="Check Box 4158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379</xdr:row>
          <xdr:rowOff>9525</xdr:rowOff>
        </xdr:from>
        <xdr:to>
          <xdr:col>15</xdr:col>
          <xdr:colOff>752475</xdr:colOff>
          <xdr:row>380</xdr:row>
          <xdr:rowOff>6350</xdr:rowOff>
        </xdr:to>
        <xdr:sp macro="" textlink="">
          <xdr:nvSpPr>
            <xdr:cNvPr id="11327" name="Check Box 4159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417</xdr:row>
          <xdr:rowOff>9525</xdr:rowOff>
        </xdr:from>
        <xdr:to>
          <xdr:col>7</xdr:col>
          <xdr:colOff>771525</xdr:colOff>
          <xdr:row>417</xdr:row>
          <xdr:rowOff>314325</xdr:rowOff>
        </xdr:to>
        <xdr:sp macro="" textlink="">
          <xdr:nvSpPr>
            <xdr:cNvPr id="11328" name="Check Box 4160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416</xdr:row>
          <xdr:rowOff>314325</xdr:rowOff>
        </xdr:from>
        <xdr:to>
          <xdr:col>10</xdr:col>
          <xdr:colOff>19050</xdr:colOff>
          <xdr:row>418</xdr:row>
          <xdr:rowOff>6350</xdr:rowOff>
        </xdr:to>
        <xdr:sp macro="" textlink="">
          <xdr:nvSpPr>
            <xdr:cNvPr id="11329" name="Check Box 4161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417</xdr:row>
          <xdr:rowOff>9525</xdr:rowOff>
        </xdr:from>
        <xdr:to>
          <xdr:col>13</xdr:col>
          <xdr:colOff>762000</xdr:colOff>
          <xdr:row>418</xdr:row>
          <xdr:rowOff>6350</xdr:rowOff>
        </xdr:to>
        <xdr:sp macro="" textlink="">
          <xdr:nvSpPr>
            <xdr:cNvPr id="11330" name="Check Box 4162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417</xdr:row>
          <xdr:rowOff>9525</xdr:rowOff>
        </xdr:from>
        <xdr:to>
          <xdr:col>16</xdr:col>
          <xdr:colOff>9525</xdr:colOff>
          <xdr:row>417</xdr:row>
          <xdr:rowOff>314325</xdr:rowOff>
        </xdr:to>
        <xdr:sp macro="" textlink="">
          <xdr:nvSpPr>
            <xdr:cNvPr id="11331" name="Check Box 4163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455</xdr:row>
          <xdr:rowOff>9525</xdr:rowOff>
        </xdr:from>
        <xdr:to>
          <xdr:col>7</xdr:col>
          <xdr:colOff>733425</xdr:colOff>
          <xdr:row>455</xdr:row>
          <xdr:rowOff>314325</xdr:rowOff>
        </xdr:to>
        <xdr:sp macro="" textlink="">
          <xdr:nvSpPr>
            <xdr:cNvPr id="11332" name="Check Box 4164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454</xdr:row>
          <xdr:rowOff>323850</xdr:rowOff>
        </xdr:from>
        <xdr:to>
          <xdr:col>9</xdr:col>
          <xdr:colOff>762000</xdr:colOff>
          <xdr:row>456</xdr:row>
          <xdr:rowOff>6350</xdr:rowOff>
        </xdr:to>
        <xdr:sp macro="" textlink="">
          <xdr:nvSpPr>
            <xdr:cNvPr id="11333" name="Check Box 4165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455</xdr:row>
          <xdr:rowOff>9525</xdr:rowOff>
        </xdr:from>
        <xdr:to>
          <xdr:col>13</xdr:col>
          <xdr:colOff>723900</xdr:colOff>
          <xdr:row>456</xdr:row>
          <xdr:rowOff>6350</xdr:rowOff>
        </xdr:to>
        <xdr:sp macro="" textlink="">
          <xdr:nvSpPr>
            <xdr:cNvPr id="11334" name="Check Box 4166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455</xdr:row>
          <xdr:rowOff>9525</xdr:rowOff>
        </xdr:from>
        <xdr:to>
          <xdr:col>15</xdr:col>
          <xdr:colOff>752475</xdr:colOff>
          <xdr:row>455</xdr:row>
          <xdr:rowOff>314325</xdr:rowOff>
        </xdr:to>
        <xdr:sp macro="" textlink="">
          <xdr:nvSpPr>
            <xdr:cNvPr id="11335" name="Check Box 4167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493</xdr:row>
          <xdr:rowOff>19050</xdr:rowOff>
        </xdr:from>
        <xdr:to>
          <xdr:col>7</xdr:col>
          <xdr:colOff>742950</xdr:colOff>
          <xdr:row>494</xdr:row>
          <xdr:rowOff>6350</xdr:rowOff>
        </xdr:to>
        <xdr:sp macro="" textlink="">
          <xdr:nvSpPr>
            <xdr:cNvPr id="11336" name="Check Box 4168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493</xdr:row>
          <xdr:rowOff>0</xdr:rowOff>
        </xdr:from>
        <xdr:to>
          <xdr:col>9</xdr:col>
          <xdr:colOff>771525</xdr:colOff>
          <xdr:row>494</xdr:row>
          <xdr:rowOff>0</xdr:rowOff>
        </xdr:to>
        <xdr:sp macro="" textlink="">
          <xdr:nvSpPr>
            <xdr:cNvPr id="11337" name="Check Box 4169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493</xdr:row>
          <xdr:rowOff>19050</xdr:rowOff>
        </xdr:from>
        <xdr:to>
          <xdr:col>13</xdr:col>
          <xdr:colOff>733425</xdr:colOff>
          <xdr:row>494</xdr:row>
          <xdr:rowOff>0</xdr:rowOff>
        </xdr:to>
        <xdr:sp macro="" textlink="">
          <xdr:nvSpPr>
            <xdr:cNvPr id="11338" name="Check Box 4170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493</xdr:row>
          <xdr:rowOff>19050</xdr:rowOff>
        </xdr:from>
        <xdr:to>
          <xdr:col>15</xdr:col>
          <xdr:colOff>762000</xdr:colOff>
          <xdr:row>494</xdr:row>
          <xdr:rowOff>6350</xdr:rowOff>
        </xdr:to>
        <xdr:sp macro="" textlink="">
          <xdr:nvSpPr>
            <xdr:cNvPr id="11339" name="Check Box 4171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531</xdr:row>
          <xdr:rowOff>9525</xdr:rowOff>
        </xdr:from>
        <xdr:to>
          <xdr:col>7</xdr:col>
          <xdr:colOff>733425</xdr:colOff>
          <xdr:row>531</xdr:row>
          <xdr:rowOff>314325</xdr:rowOff>
        </xdr:to>
        <xdr:sp macro="" textlink="">
          <xdr:nvSpPr>
            <xdr:cNvPr id="11340" name="Check Box 4172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530</xdr:row>
          <xdr:rowOff>323850</xdr:rowOff>
        </xdr:from>
        <xdr:to>
          <xdr:col>9</xdr:col>
          <xdr:colOff>762000</xdr:colOff>
          <xdr:row>532</xdr:row>
          <xdr:rowOff>6350</xdr:rowOff>
        </xdr:to>
        <xdr:sp macro="" textlink="">
          <xdr:nvSpPr>
            <xdr:cNvPr id="11341" name="Check Box 4173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531</xdr:row>
          <xdr:rowOff>9525</xdr:rowOff>
        </xdr:from>
        <xdr:to>
          <xdr:col>13</xdr:col>
          <xdr:colOff>723900</xdr:colOff>
          <xdr:row>532</xdr:row>
          <xdr:rowOff>6350</xdr:rowOff>
        </xdr:to>
        <xdr:sp macro="" textlink="">
          <xdr:nvSpPr>
            <xdr:cNvPr id="11342" name="Check Box 4174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781050</xdr:colOff>
          <xdr:row>531</xdr:row>
          <xdr:rowOff>9525</xdr:rowOff>
        </xdr:from>
        <xdr:to>
          <xdr:col>15</xdr:col>
          <xdr:colOff>752475</xdr:colOff>
          <xdr:row>531</xdr:row>
          <xdr:rowOff>314325</xdr:rowOff>
        </xdr:to>
        <xdr:sp macro="" textlink="">
          <xdr:nvSpPr>
            <xdr:cNvPr id="11343" name="Check Box 4175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569</xdr:row>
          <xdr:rowOff>9525</xdr:rowOff>
        </xdr:from>
        <xdr:to>
          <xdr:col>7</xdr:col>
          <xdr:colOff>742950</xdr:colOff>
          <xdr:row>569</xdr:row>
          <xdr:rowOff>314325</xdr:rowOff>
        </xdr:to>
        <xdr:sp macro="" textlink="">
          <xdr:nvSpPr>
            <xdr:cNvPr id="11344" name="Check Box 4176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568</xdr:row>
          <xdr:rowOff>314325</xdr:rowOff>
        </xdr:from>
        <xdr:to>
          <xdr:col>9</xdr:col>
          <xdr:colOff>771525</xdr:colOff>
          <xdr:row>570</xdr:row>
          <xdr:rowOff>6350</xdr:rowOff>
        </xdr:to>
        <xdr:sp macro="" textlink="">
          <xdr:nvSpPr>
            <xdr:cNvPr id="11345" name="Check Box 4177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569</xdr:row>
          <xdr:rowOff>9525</xdr:rowOff>
        </xdr:from>
        <xdr:to>
          <xdr:col>13</xdr:col>
          <xdr:colOff>733425</xdr:colOff>
          <xdr:row>570</xdr:row>
          <xdr:rowOff>6350</xdr:rowOff>
        </xdr:to>
        <xdr:sp macro="" textlink="">
          <xdr:nvSpPr>
            <xdr:cNvPr id="11346" name="Check Box 4178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569</xdr:row>
          <xdr:rowOff>9525</xdr:rowOff>
        </xdr:from>
        <xdr:to>
          <xdr:col>15</xdr:col>
          <xdr:colOff>762000</xdr:colOff>
          <xdr:row>569</xdr:row>
          <xdr:rowOff>314325</xdr:rowOff>
        </xdr:to>
        <xdr:sp macro="" textlink="">
          <xdr:nvSpPr>
            <xdr:cNvPr id="11347" name="Check Box 4179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607</xdr:row>
          <xdr:rowOff>19050</xdr:rowOff>
        </xdr:from>
        <xdr:to>
          <xdr:col>7</xdr:col>
          <xdr:colOff>742950</xdr:colOff>
          <xdr:row>607</xdr:row>
          <xdr:rowOff>314325</xdr:rowOff>
        </xdr:to>
        <xdr:sp macro="" textlink="">
          <xdr:nvSpPr>
            <xdr:cNvPr id="11348" name="Check Box 4180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606</xdr:row>
          <xdr:rowOff>323850</xdr:rowOff>
        </xdr:from>
        <xdr:to>
          <xdr:col>9</xdr:col>
          <xdr:colOff>771525</xdr:colOff>
          <xdr:row>608</xdr:row>
          <xdr:rowOff>0</xdr:rowOff>
        </xdr:to>
        <xdr:sp macro="" textlink="">
          <xdr:nvSpPr>
            <xdr:cNvPr id="11349" name="Check Box 4181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607</xdr:row>
          <xdr:rowOff>19050</xdr:rowOff>
        </xdr:from>
        <xdr:to>
          <xdr:col>13</xdr:col>
          <xdr:colOff>733425</xdr:colOff>
          <xdr:row>608</xdr:row>
          <xdr:rowOff>0</xdr:rowOff>
        </xdr:to>
        <xdr:sp macro="" textlink="">
          <xdr:nvSpPr>
            <xdr:cNvPr id="11350" name="Check Box 4182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607</xdr:row>
          <xdr:rowOff>19050</xdr:rowOff>
        </xdr:from>
        <xdr:to>
          <xdr:col>15</xdr:col>
          <xdr:colOff>762000</xdr:colOff>
          <xdr:row>607</xdr:row>
          <xdr:rowOff>314325</xdr:rowOff>
        </xdr:to>
        <xdr:sp macro="" textlink="">
          <xdr:nvSpPr>
            <xdr:cNvPr id="11351" name="Check Box 4183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645</xdr:row>
          <xdr:rowOff>9525</xdr:rowOff>
        </xdr:from>
        <xdr:to>
          <xdr:col>7</xdr:col>
          <xdr:colOff>742950</xdr:colOff>
          <xdr:row>645</xdr:row>
          <xdr:rowOff>314325</xdr:rowOff>
        </xdr:to>
        <xdr:sp macro="" textlink="">
          <xdr:nvSpPr>
            <xdr:cNvPr id="11352" name="Check Box 4184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644</xdr:row>
          <xdr:rowOff>323850</xdr:rowOff>
        </xdr:from>
        <xdr:to>
          <xdr:col>9</xdr:col>
          <xdr:colOff>771525</xdr:colOff>
          <xdr:row>646</xdr:row>
          <xdr:rowOff>6350</xdr:rowOff>
        </xdr:to>
        <xdr:sp macro="" textlink="">
          <xdr:nvSpPr>
            <xdr:cNvPr id="11353" name="Check Box 4185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645</xdr:row>
          <xdr:rowOff>9525</xdr:rowOff>
        </xdr:from>
        <xdr:to>
          <xdr:col>13</xdr:col>
          <xdr:colOff>733425</xdr:colOff>
          <xdr:row>646</xdr:row>
          <xdr:rowOff>6350</xdr:rowOff>
        </xdr:to>
        <xdr:sp macro="" textlink="">
          <xdr:nvSpPr>
            <xdr:cNvPr id="11354" name="Check Box 4186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645</xdr:row>
          <xdr:rowOff>9525</xdr:rowOff>
        </xdr:from>
        <xdr:to>
          <xdr:col>15</xdr:col>
          <xdr:colOff>762000</xdr:colOff>
          <xdr:row>645</xdr:row>
          <xdr:rowOff>314325</xdr:rowOff>
        </xdr:to>
        <xdr:sp macro="" textlink="">
          <xdr:nvSpPr>
            <xdr:cNvPr id="11355" name="Check Box 4187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683</xdr:row>
          <xdr:rowOff>28575</xdr:rowOff>
        </xdr:from>
        <xdr:to>
          <xdr:col>7</xdr:col>
          <xdr:colOff>742950</xdr:colOff>
          <xdr:row>684</xdr:row>
          <xdr:rowOff>0</xdr:rowOff>
        </xdr:to>
        <xdr:sp macro="" textlink="">
          <xdr:nvSpPr>
            <xdr:cNvPr id="11356" name="Check Box 4188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683</xdr:row>
          <xdr:rowOff>9525</xdr:rowOff>
        </xdr:from>
        <xdr:to>
          <xdr:col>9</xdr:col>
          <xdr:colOff>771525</xdr:colOff>
          <xdr:row>684</xdr:row>
          <xdr:rowOff>9525</xdr:rowOff>
        </xdr:to>
        <xdr:sp macro="" textlink="">
          <xdr:nvSpPr>
            <xdr:cNvPr id="11357" name="Check Box 4189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683</xdr:row>
          <xdr:rowOff>28575</xdr:rowOff>
        </xdr:from>
        <xdr:to>
          <xdr:col>13</xdr:col>
          <xdr:colOff>733425</xdr:colOff>
          <xdr:row>684</xdr:row>
          <xdr:rowOff>9525</xdr:rowOff>
        </xdr:to>
        <xdr:sp macro="" textlink="">
          <xdr:nvSpPr>
            <xdr:cNvPr id="11358" name="Check Box 4190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683</xdr:row>
          <xdr:rowOff>28575</xdr:rowOff>
        </xdr:from>
        <xdr:to>
          <xdr:col>15</xdr:col>
          <xdr:colOff>762000</xdr:colOff>
          <xdr:row>684</xdr:row>
          <xdr:rowOff>0</xdr:rowOff>
        </xdr:to>
        <xdr:sp macro="" textlink="">
          <xdr:nvSpPr>
            <xdr:cNvPr id="11359" name="Check Box 4191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721</xdr:row>
          <xdr:rowOff>0</xdr:rowOff>
        </xdr:from>
        <xdr:to>
          <xdr:col>7</xdr:col>
          <xdr:colOff>742950</xdr:colOff>
          <xdr:row>721</xdr:row>
          <xdr:rowOff>304800</xdr:rowOff>
        </xdr:to>
        <xdr:sp macro="" textlink="">
          <xdr:nvSpPr>
            <xdr:cNvPr id="11360" name="Check Box 4192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720</xdr:row>
          <xdr:rowOff>314325</xdr:rowOff>
        </xdr:from>
        <xdr:to>
          <xdr:col>9</xdr:col>
          <xdr:colOff>771525</xdr:colOff>
          <xdr:row>721</xdr:row>
          <xdr:rowOff>314325</xdr:rowOff>
        </xdr:to>
        <xdr:sp macro="" textlink="">
          <xdr:nvSpPr>
            <xdr:cNvPr id="11361" name="Check Box 4193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721</xdr:row>
          <xdr:rowOff>0</xdr:rowOff>
        </xdr:from>
        <xdr:to>
          <xdr:col>13</xdr:col>
          <xdr:colOff>733425</xdr:colOff>
          <xdr:row>721</xdr:row>
          <xdr:rowOff>314325</xdr:rowOff>
        </xdr:to>
        <xdr:sp macro="" textlink="">
          <xdr:nvSpPr>
            <xdr:cNvPr id="11362" name="Check Box 4194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721</xdr:row>
          <xdr:rowOff>0</xdr:rowOff>
        </xdr:from>
        <xdr:to>
          <xdr:col>15</xdr:col>
          <xdr:colOff>762000</xdr:colOff>
          <xdr:row>721</xdr:row>
          <xdr:rowOff>304800</xdr:rowOff>
        </xdr:to>
        <xdr:sp macro="" textlink="">
          <xdr:nvSpPr>
            <xdr:cNvPr id="11363" name="Check Box 4195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759</xdr:row>
          <xdr:rowOff>19050</xdr:rowOff>
        </xdr:from>
        <xdr:to>
          <xdr:col>7</xdr:col>
          <xdr:colOff>742950</xdr:colOff>
          <xdr:row>759</xdr:row>
          <xdr:rowOff>314325</xdr:rowOff>
        </xdr:to>
        <xdr:sp macro="" textlink="">
          <xdr:nvSpPr>
            <xdr:cNvPr id="11364" name="Check Box 4196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758</xdr:row>
          <xdr:rowOff>323850</xdr:rowOff>
        </xdr:from>
        <xdr:to>
          <xdr:col>9</xdr:col>
          <xdr:colOff>771525</xdr:colOff>
          <xdr:row>760</xdr:row>
          <xdr:rowOff>6350</xdr:rowOff>
        </xdr:to>
        <xdr:sp macro="" textlink="">
          <xdr:nvSpPr>
            <xdr:cNvPr id="11365" name="Check Box 4197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759</xdr:row>
          <xdr:rowOff>19050</xdr:rowOff>
        </xdr:from>
        <xdr:to>
          <xdr:col>13</xdr:col>
          <xdr:colOff>733425</xdr:colOff>
          <xdr:row>760</xdr:row>
          <xdr:rowOff>6350</xdr:rowOff>
        </xdr:to>
        <xdr:sp macro="" textlink="">
          <xdr:nvSpPr>
            <xdr:cNvPr id="11366" name="Check Box 4198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759</xdr:row>
          <xdr:rowOff>19050</xdr:rowOff>
        </xdr:from>
        <xdr:to>
          <xdr:col>15</xdr:col>
          <xdr:colOff>762000</xdr:colOff>
          <xdr:row>759</xdr:row>
          <xdr:rowOff>314325</xdr:rowOff>
        </xdr:to>
        <xdr:sp macro="" textlink="">
          <xdr:nvSpPr>
            <xdr:cNvPr id="11367" name="Check Box 4199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46"/>
  <sheetViews>
    <sheetView showZeros="0" tabSelected="1" zoomScale="90" zoomScaleNormal="90" workbookViewId="0">
      <selection activeCell="E21" sqref="E21"/>
    </sheetView>
  </sheetViews>
  <sheetFormatPr defaultRowHeight="13.5"/>
  <cols>
    <col min="1" max="1" width="2.625" customWidth="1"/>
    <col min="3" max="3" width="2.625" customWidth="1"/>
    <col min="4" max="4" width="12.625" customWidth="1"/>
    <col min="5" max="5" width="9.5" customWidth="1"/>
    <col min="6" max="6" width="10.625" customWidth="1"/>
    <col min="7" max="7" width="9.25" bestFit="1" customWidth="1"/>
    <col min="9" max="9" width="12.625" customWidth="1"/>
    <col min="10" max="10" width="9.5" customWidth="1"/>
    <col min="11" max="11" width="10.625" customWidth="1"/>
    <col min="12" max="12" width="10.125" bestFit="1" customWidth="1"/>
    <col min="13" max="13" width="11" bestFit="1" customWidth="1"/>
  </cols>
  <sheetData>
    <row r="1" spans="2:12" ht="14.25" thickBot="1"/>
    <row r="2" spans="2:12" s="4" customFormat="1" ht="9.75" customHeight="1">
      <c r="B2" s="34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2" s="4" customFormat="1" ht="22.5" customHeight="1">
      <c r="B3" s="243" t="s">
        <v>69</v>
      </c>
      <c r="C3" s="244"/>
      <c r="D3" s="244"/>
      <c r="L3" s="37"/>
    </row>
    <row r="4" spans="2:12" s="4" customFormat="1" ht="22.5" customHeight="1">
      <c r="B4" s="38" t="s">
        <v>44</v>
      </c>
      <c r="C4" s="12" t="s">
        <v>76</v>
      </c>
      <c r="L4" s="37"/>
    </row>
    <row r="5" spans="2:12" s="4" customFormat="1" ht="22.5" customHeight="1">
      <c r="B5" s="38" t="s">
        <v>45</v>
      </c>
      <c r="C5" s="12" t="s">
        <v>172</v>
      </c>
      <c r="D5" s="12"/>
      <c r="E5" s="12"/>
      <c r="F5" s="12"/>
      <c r="G5" s="12"/>
      <c r="H5" s="12"/>
      <c r="I5" s="12"/>
      <c r="J5" s="12"/>
      <c r="K5" s="12"/>
      <c r="L5" s="127"/>
    </row>
    <row r="6" spans="2:12" s="4" customFormat="1" ht="22.5" customHeight="1">
      <c r="B6" s="39"/>
      <c r="C6" s="12" t="s">
        <v>173</v>
      </c>
      <c r="L6" s="37"/>
    </row>
    <row r="7" spans="2:12" s="4" customFormat="1" ht="22.5" customHeight="1">
      <c r="B7" s="38" t="s">
        <v>46</v>
      </c>
      <c r="C7" s="245" t="s">
        <v>74</v>
      </c>
      <c r="D7" s="246"/>
      <c r="E7" s="246"/>
      <c r="F7" s="246"/>
      <c r="G7" s="246"/>
      <c r="H7" s="246"/>
      <c r="I7" s="246"/>
      <c r="L7" s="37"/>
    </row>
    <row r="8" spans="2:12" s="4" customFormat="1" ht="22.5" customHeight="1">
      <c r="B8" s="38" t="s">
        <v>48</v>
      </c>
      <c r="C8" s="245" t="s">
        <v>47</v>
      </c>
      <c r="D8" s="246"/>
      <c r="E8" s="246"/>
      <c r="F8" s="246"/>
      <c r="G8" s="246"/>
      <c r="H8" s="246"/>
      <c r="I8" s="246"/>
      <c r="L8" s="37"/>
    </row>
    <row r="9" spans="2:12" s="4" customFormat="1" ht="22.5" customHeight="1">
      <c r="B9" s="38" t="s">
        <v>49</v>
      </c>
      <c r="C9" s="245" t="s">
        <v>75</v>
      </c>
      <c r="D9" s="246"/>
      <c r="E9" s="246"/>
      <c r="F9" s="246"/>
      <c r="G9" s="246"/>
      <c r="H9" s="246"/>
      <c r="I9" s="246"/>
      <c r="L9" s="37"/>
    </row>
    <row r="10" spans="2:12" s="4" customFormat="1" ht="22.5" customHeight="1">
      <c r="B10" s="38" t="s">
        <v>175</v>
      </c>
      <c r="C10" s="12" t="s">
        <v>174</v>
      </c>
      <c r="L10" s="37"/>
    </row>
    <row r="11" spans="2:12" s="4" customFormat="1" ht="22.5" customHeight="1">
      <c r="B11" s="38" t="s">
        <v>176</v>
      </c>
      <c r="C11" s="245" t="s">
        <v>85</v>
      </c>
      <c r="D11" s="246"/>
      <c r="E11" s="246"/>
      <c r="F11" s="246"/>
      <c r="G11" s="246"/>
      <c r="H11" s="246"/>
      <c r="I11" s="246"/>
      <c r="J11" s="246"/>
      <c r="L11" s="37"/>
    </row>
    <row r="12" spans="2:12" ht="22.5" customHeight="1">
      <c r="B12" s="38" t="s">
        <v>177</v>
      </c>
      <c r="C12" s="247" t="s">
        <v>185</v>
      </c>
      <c r="D12" s="248"/>
      <c r="E12" s="248"/>
      <c r="F12" s="248"/>
      <c r="G12" s="248"/>
      <c r="H12" s="248"/>
      <c r="I12" s="248"/>
      <c r="J12" s="248"/>
      <c r="L12" s="40"/>
    </row>
    <row r="13" spans="2:12" ht="22.5" customHeight="1">
      <c r="B13" s="41"/>
      <c r="C13" s="256" t="s">
        <v>171</v>
      </c>
      <c r="D13" s="257"/>
      <c r="E13" s="257"/>
      <c r="F13" s="257"/>
      <c r="G13" s="257"/>
      <c r="H13" s="257"/>
      <c r="I13" s="257"/>
      <c r="L13" s="40"/>
    </row>
    <row r="14" spans="2:12" ht="22.5" customHeight="1">
      <c r="B14" s="38" t="s">
        <v>178</v>
      </c>
      <c r="C14" s="258" t="s">
        <v>84</v>
      </c>
      <c r="D14" s="245"/>
      <c r="E14" s="245"/>
      <c r="F14" s="245"/>
      <c r="G14" s="245"/>
      <c r="H14" s="245"/>
      <c r="I14" s="245"/>
      <c r="J14" s="245"/>
      <c r="L14" s="40"/>
    </row>
    <row r="15" spans="2:12" ht="9" customHeight="1" thickBot="1">
      <c r="B15" s="42"/>
      <c r="C15" s="43"/>
      <c r="D15" s="43"/>
      <c r="E15" s="44"/>
      <c r="F15" s="43"/>
      <c r="G15" s="43"/>
      <c r="H15" s="43"/>
      <c r="I15" s="43"/>
      <c r="J15" s="43"/>
      <c r="K15" s="43"/>
      <c r="L15" s="45"/>
    </row>
    <row r="16" spans="2:12" ht="21.75" customHeight="1">
      <c r="E16" s="25"/>
    </row>
    <row r="17" spans="2:13" ht="32.25" customHeight="1" thickBot="1">
      <c r="B17" s="26" t="s">
        <v>28</v>
      </c>
      <c r="C17" s="26"/>
    </row>
    <row r="18" spans="2:13" ht="27.75" customHeight="1" thickTop="1">
      <c r="B18" s="253" t="s">
        <v>1</v>
      </c>
      <c r="C18" s="254"/>
      <c r="D18" s="255"/>
      <c r="E18" s="259"/>
      <c r="F18" s="260"/>
      <c r="G18" s="5"/>
      <c r="H18" s="5"/>
      <c r="I18" s="29"/>
      <c r="J18" s="2"/>
    </row>
    <row r="19" spans="2:13" ht="27.75" customHeight="1">
      <c r="B19" s="226" t="s">
        <v>29</v>
      </c>
      <c r="C19" s="227"/>
      <c r="D19" s="228"/>
      <c r="E19" s="231"/>
      <c r="F19" s="232"/>
      <c r="G19" s="27"/>
      <c r="H19" s="27"/>
      <c r="I19" s="31"/>
      <c r="J19" s="2"/>
    </row>
    <row r="20" spans="2:13" ht="27.75" customHeight="1">
      <c r="B20" s="226" t="s">
        <v>30</v>
      </c>
      <c r="C20" s="227"/>
      <c r="D20" s="228"/>
      <c r="E20" s="57"/>
      <c r="F20" s="30"/>
      <c r="G20" s="30"/>
      <c r="H20" s="30"/>
      <c r="I20" s="33"/>
      <c r="J20" s="46"/>
    </row>
    <row r="21" spans="2:13" ht="27.75" customHeight="1">
      <c r="B21" s="226" t="s">
        <v>23</v>
      </c>
      <c r="C21" s="227"/>
      <c r="D21" s="228"/>
      <c r="E21" s="59" t="s">
        <v>184</v>
      </c>
      <c r="F21" s="7"/>
      <c r="G21" s="6"/>
      <c r="H21" s="62" t="s">
        <v>128</v>
      </c>
      <c r="I21" s="63" t="s">
        <v>129</v>
      </c>
      <c r="J21" s="2"/>
    </row>
    <row r="22" spans="2:13" ht="27.75" customHeight="1">
      <c r="B22" s="226" t="s">
        <v>31</v>
      </c>
      <c r="C22" s="227"/>
      <c r="D22" s="228"/>
      <c r="E22" s="231"/>
      <c r="F22" s="232"/>
      <c r="G22" s="6"/>
      <c r="H22" s="9"/>
      <c r="I22" s="31"/>
      <c r="J22" s="2"/>
    </row>
    <row r="23" spans="2:13" ht="27.75" customHeight="1">
      <c r="B23" s="226" t="s">
        <v>41</v>
      </c>
      <c r="C23" s="227"/>
      <c r="D23" s="228"/>
      <c r="E23" s="59"/>
      <c r="F23" s="10" t="s">
        <v>33</v>
      </c>
      <c r="G23" s="126" t="s">
        <v>42</v>
      </c>
      <c r="H23" s="58"/>
      <c r="I23" s="28" t="s">
        <v>33</v>
      </c>
      <c r="J23" s="10"/>
    </row>
    <row r="24" spans="2:13" ht="27.75" customHeight="1">
      <c r="B24" s="226" t="s">
        <v>32</v>
      </c>
      <c r="C24" s="227"/>
      <c r="D24" s="228"/>
      <c r="E24" s="251">
        <v>2023</v>
      </c>
      <c r="F24" s="252"/>
      <c r="G24" s="9"/>
      <c r="I24" s="31"/>
      <c r="J24" s="2"/>
    </row>
    <row r="25" spans="2:13" ht="27.75" customHeight="1" thickBot="1">
      <c r="B25" s="233" t="s">
        <v>24</v>
      </c>
      <c r="C25" s="234"/>
      <c r="D25" s="235"/>
      <c r="E25" s="60"/>
      <c r="F25" s="11" t="s">
        <v>20</v>
      </c>
      <c r="G25" s="8"/>
      <c r="H25" s="8"/>
      <c r="I25" s="32"/>
      <c r="J25" s="2"/>
    </row>
    <row r="26" spans="2:13" ht="18" customHeight="1" thickTop="1"/>
    <row r="27" spans="2:13" ht="36.75" customHeight="1" thickBot="1">
      <c r="B27" s="26" t="s">
        <v>68</v>
      </c>
      <c r="C27" s="26"/>
      <c r="G27" s="249" t="s">
        <v>71</v>
      </c>
      <c r="H27" s="249"/>
      <c r="I27" s="249"/>
      <c r="J27" s="249"/>
      <c r="K27" s="249"/>
      <c r="L27" s="249"/>
      <c r="M27" s="250"/>
    </row>
    <row r="28" spans="2:13" ht="29.25" customHeight="1" thickTop="1">
      <c r="B28" s="50" t="s">
        <v>50</v>
      </c>
      <c r="C28" s="51"/>
      <c r="D28" s="229" t="s">
        <v>73</v>
      </c>
      <c r="E28" s="230"/>
      <c r="F28" s="52" t="s">
        <v>22</v>
      </c>
      <c r="G28" s="22" t="s">
        <v>70</v>
      </c>
      <c r="H28" s="50" t="s">
        <v>50</v>
      </c>
      <c r="I28" s="236" t="s">
        <v>73</v>
      </c>
      <c r="J28" s="230"/>
      <c r="K28" s="52" t="s">
        <v>22</v>
      </c>
      <c r="L28" s="23" t="s">
        <v>70</v>
      </c>
      <c r="M28" s="48"/>
    </row>
    <row r="29" spans="2:13" ht="21" customHeight="1">
      <c r="B29" s="24" t="s">
        <v>51</v>
      </c>
      <c r="C29" s="49"/>
      <c r="D29" s="239" t="str">
        <f>Ａ明細入力表!$S$5</f>
        <v xml:space="preserve"> 字  </v>
      </c>
      <c r="E29" s="225"/>
      <c r="F29" s="71">
        <f>Ａ明細入力表!$S$4</f>
        <v>0</v>
      </c>
      <c r="G29" s="19"/>
      <c r="H29" s="24" t="s">
        <v>79</v>
      </c>
      <c r="I29" s="224" t="str">
        <f>Ａ明細入力表!$S$385</f>
        <v xml:space="preserve"> 字  </v>
      </c>
      <c r="J29" s="225"/>
      <c r="K29" s="71">
        <f>Ａ明細入力表!$S$384</f>
        <v>0</v>
      </c>
      <c r="L29" s="20"/>
    </row>
    <row r="30" spans="2:13" ht="21" customHeight="1">
      <c r="B30" s="24" t="s">
        <v>52</v>
      </c>
      <c r="C30" s="49"/>
      <c r="D30" s="239" t="str">
        <f>Ａ明細入力表!$S$43</f>
        <v xml:space="preserve"> 字  </v>
      </c>
      <c r="E30" s="225"/>
      <c r="F30" s="71">
        <f>Ａ明細入力表!$S$42</f>
        <v>0</v>
      </c>
      <c r="G30" s="19"/>
      <c r="H30" s="24" t="s">
        <v>21</v>
      </c>
      <c r="I30" s="224" t="str">
        <f>Ａ明細入力表!$S$423</f>
        <v xml:space="preserve"> 字  </v>
      </c>
      <c r="J30" s="225"/>
      <c r="K30" s="71">
        <f>Ａ明細入力表!$S$422</f>
        <v>0</v>
      </c>
      <c r="L30" s="20"/>
    </row>
    <row r="31" spans="2:13" ht="21" customHeight="1">
      <c r="B31" s="24" t="s">
        <v>53</v>
      </c>
      <c r="C31" s="49"/>
      <c r="D31" s="239" t="str">
        <f>Ａ明細入力表!$S$81</f>
        <v xml:space="preserve"> 字  </v>
      </c>
      <c r="E31" s="225"/>
      <c r="F31" s="71">
        <f>Ａ明細入力表!$S$80</f>
        <v>0</v>
      </c>
      <c r="G31" s="19"/>
      <c r="H31" s="24" t="s">
        <v>61</v>
      </c>
      <c r="I31" s="224" t="str">
        <f>Ａ明細入力表!$S$461</f>
        <v xml:space="preserve"> 字  </v>
      </c>
      <c r="J31" s="225"/>
      <c r="K31" s="71">
        <f>Ａ明細入力表!$S$460</f>
        <v>0</v>
      </c>
      <c r="L31" s="20"/>
    </row>
    <row r="32" spans="2:13" ht="21" customHeight="1">
      <c r="B32" s="24" t="s">
        <v>54</v>
      </c>
      <c r="C32" s="49"/>
      <c r="D32" s="239" t="str">
        <f>Ａ明細入力表!$S$119</f>
        <v xml:space="preserve"> 字  </v>
      </c>
      <c r="E32" s="225"/>
      <c r="F32" s="71">
        <f>Ａ明細入力表!$S$118</f>
        <v>0</v>
      </c>
      <c r="G32" s="19"/>
      <c r="H32" s="24" t="s">
        <v>62</v>
      </c>
      <c r="I32" s="224" t="str">
        <f>Ａ明細入力表!$S$499</f>
        <v xml:space="preserve"> 字  </v>
      </c>
      <c r="J32" s="225"/>
      <c r="K32" s="71">
        <f>Ａ明細入力表!$S$498</f>
        <v>0</v>
      </c>
      <c r="L32" s="20"/>
    </row>
    <row r="33" spans="2:15" ht="21" customHeight="1">
      <c r="B33" s="24" t="s">
        <v>55</v>
      </c>
      <c r="C33" s="49"/>
      <c r="D33" s="239" t="str">
        <f>Ａ明細入力表!$S$157</f>
        <v xml:space="preserve"> 字  </v>
      </c>
      <c r="E33" s="225"/>
      <c r="F33" s="71">
        <f>Ａ明細入力表!$S$156</f>
        <v>0</v>
      </c>
      <c r="G33" s="19"/>
      <c r="H33" s="24" t="s">
        <v>63</v>
      </c>
      <c r="I33" s="224" t="str">
        <f>Ａ明細入力表!$S$537</f>
        <v xml:space="preserve"> 字  </v>
      </c>
      <c r="J33" s="225"/>
      <c r="K33" s="71">
        <f>Ａ明細入力表!$S$536</f>
        <v>0</v>
      </c>
      <c r="L33" s="20"/>
    </row>
    <row r="34" spans="2:15" ht="21" customHeight="1">
      <c r="B34" s="24" t="s">
        <v>56</v>
      </c>
      <c r="C34" s="49"/>
      <c r="D34" s="239" t="str">
        <f>Ａ明細入力表!$S$195</f>
        <v xml:space="preserve"> 字  </v>
      </c>
      <c r="E34" s="225"/>
      <c r="F34" s="71">
        <f>Ａ明細入力表!$S$194</f>
        <v>0</v>
      </c>
      <c r="G34" s="19"/>
      <c r="H34" s="24" t="s">
        <v>64</v>
      </c>
      <c r="I34" s="224" t="str">
        <f>Ａ明細入力表!$S$575</f>
        <v xml:space="preserve"> 字  </v>
      </c>
      <c r="J34" s="225"/>
      <c r="K34" s="71">
        <f>Ａ明細入力表!$S$574</f>
        <v>0</v>
      </c>
      <c r="L34" s="20"/>
    </row>
    <row r="35" spans="2:15" ht="21" customHeight="1">
      <c r="B35" s="24" t="s">
        <v>57</v>
      </c>
      <c r="C35" s="49"/>
      <c r="D35" s="239" t="str">
        <f>Ａ明細入力表!$S$233</f>
        <v xml:space="preserve"> 字  </v>
      </c>
      <c r="E35" s="225"/>
      <c r="F35" s="71">
        <f>Ａ明細入力表!$S$232</f>
        <v>0</v>
      </c>
      <c r="G35" s="19"/>
      <c r="H35" s="24" t="s">
        <v>65</v>
      </c>
      <c r="I35" s="224" t="str">
        <f>Ａ明細入力表!$S$613</f>
        <v xml:space="preserve"> 字  </v>
      </c>
      <c r="J35" s="225"/>
      <c r="K35" s="71">
        <f>Ａ明細入力表!$S$612</f>
        <v>0</v>
      </c>
      <c r="L35" s="20"/>
    </row>
    <row r="36" spans="2:15" ht="21" customHeight="1">
      <c r="B36" s="24" t="s">
        <v>58</v>
      </c>
      <c r="C36" s="49"/>
      <c r="D36" s="239" t="str">
        <f>Ａ明細入力表!$S$271</f>
        <v xml:space="preserve"> 字  </v>
      </c>
      <c r="E36" s="225"/>
      <c r="F36" s="71">
        <f>Ａ明細入力表!$S$270</f>
        <v>0</v>
      </c>
      <c r="G36" s="19"/>
      <c r="H36" s="24" t="s">
        <v>66</v>
      </c>
      <c r="I36" s="224" t="str">
        <f>Ａ明細入力表!$S$651</f>
        <v xml:space="preserve"> 字  </v>
      </c>
      <c r="J36" s="225"/>
      <c r="K36" s="71">
        <f>Ａ明細入力表!$S$650</f>
        <v>0</v>
      </c>
      <c r="L36" s="20"/>
    </row>
    <row r="37" spans="2:15" ht="21" customHeight="1">
      <c r="B37" s="24" t="s">
        <v>59</v>
      </c>
      <c r="C37" s="49"/>
      <c r="D37" s="239" t="str">
        <f>Ａ明細入力表!$S$309</f>
        <v xml:space="preserve"> 字  </v>
      </c>
      <c r="E37" s="225"/>
      <c r="F37" s="71">
        <f>Ａ明細入力表!$S$308</f>
        <v>0</v>
      </c>
      <c r="G37" s="19"/>
      <c r="H37" s="24" t="s">
        <v>80</v>
      </c>
      <c r="I37" s="224" t="str">
        <f>Ａ明細入力表!$S$689</f>
        <v xml:space="preserve"> 字  </v>
      </c>
      <c r="J37" s="225"/>
      <c r="K37" s="71">
        <f>Ａ明細入力表!$S$688</f>
        <v>0</v>
      </c>
      <c r="L37" s="20"/>
    </row>
    <row r="38" spans="2:15" ht="21" customHeight="1">
      <c r="B38" s="54" t="s">
        <v>78</v>
      </c>
      <c r="C38" s="55"/>
      <c r="D38" s="239" t="str">
        <f>Ａ明細入力表!$S$347</f>
        <v xml:space="preserve"> 字  </v>
      </c>
      <c r="E38" s="225"/>
      <c r="F38" s="71">
        <f>Ａ明細入力表!$S$346</f>
        <v>0</v>
      </c>
      <c r="G38" s="19"/>
      <c r="H38" s="24" t="s">
        <v>81</v>
      </c>
      <c r="I38" s="224" t="str">
        <f>Ａ明細入力表!$S$727</f>
        <v xml:space="preserve"> 字  </v>
      </c>
      <c r="J38" s="225"/>
      <c r="K38" s="71">
        <f>Ａ明細入力表!$S$726</f>
        <v>0</v>
      </c>
      <c r="L38" s="56"/>
    </row>
    <row r="39" spans="2:15" ht="21" customHeight="1" thickBot="1">
      <c r="B39" s="13"/>
      <c r="C39" s="8"/>
      <c r="D39" s="242"/>
      <c r="E39" s="241"/>
      <c r="F39" s="14" t="s">
        <v>60</v>
      </c>
      <c r="G39" s="17">
        <f>SUM(G29:G38)</f>
        <v>0</v>
      </c>
      <c r="H39" s="13"/>
      <c r="I39" s="240"/>
      <c r="J39" s="241"/>
      <c r="K39" s="14" t="s">
        <v>60</v>
      </c>
      <c r="L39" s="15">
        <f>SUM(L29:L38)</f>
        <v>0</v>
      </c>
    </row>
    <row r="40" spans="2:15" ht="21" customHeight="1" thickTop="1" thickBot="1">
      <c r="G40" s="18"/>
      <c r="K40" s="53" t="s">
        <v>67</v>
      </c>
      <c r="L40" s="16">
        <f>G39+L39</f>
        <v>0</v>
      </c>
      <c r="O40" s="21"/>
    </row>
    <row r="41" spans="2:15" ht="40.5" customHeight="1" thickTop="1" thickBot="1">
      <c r="J41" s="237" t="s">
        <v>77</v>
      </c>
      <c r="K41" s="238"/>
      <c r="L41" s="16">
        <f>L40-E25</f>
        <v>0</v>
      </c>
    </row>
    <row r="42" spans="2:15" ht="20.25" customHeight="1" thickTop="1"/>
    <row r="44" spans="2:15" hidden="1">
      <c r="J44" s="64" t="s">
        <v>130</v>
      </c>
      <c r="K44" s="64" t="s">
        <v>132</v>
      </c>
      <c r="L44" s="65" t="s">
        <v>133</v>
      </c>
    </row>
    <row r="45" spans="2:15" hidden="1">
      <c r="J45" s="66" t="s">
        <v>128</v>
      </c>
      <c r="K45" s="66" t="s">
        <v>131</v>
      </c>
      <c r="L45" s="67" t="s">
        <v>186</v>
      </c>
    </row>
    <row r="46" spans="2:15" hidden="1">
      <c r="J46" s="68"/>
      <c r="K46" s="68"/>
      <c r="L46" s="69"/>
    </row>
  </sheetData>
  <mergeCells count="46">
    <mergeCell ref="B3:D3"/>
    <mergeCell ref="C11:J11"/>
    <mergeCell ref="C12:J12"/>
    <mergeCell ref="G27:M27"/>
    <mergeCell ref="E24:F24"/>
    <mergeCell ref="B18:D18"/>
    <mergeCell ref="B19:D19"/>
    <mergeCell ref="B22:D22"/>
    <mergeCell ref="C7:I7"/>
    <mergeCell ref="C8:I8"/>
    <mergeCell ref="C13:I13"/>
    <mergeCell ref="C9:I9"/>
    <mergeCell ref="C14:J14"/>
    <mergeCell ref="E18:F18"/>
    <mergeCell ref="E19:F19"/>
    <mergeCell ref="B23:D23"/>
    <mergeCell ref="J41:K41"/>
    <mergeCell ref="I36:J36"/>
    <mergeCell ref="D29:E29"/>
    <mergeCell ref="D30:E30"/>
    <mergeCell ref="D31:E31"/>
    <mergeCell ref="D32:E32"/>
    <mergeCell ref="D33:E33"/>
    <mergeCell ref="I39:J39"/>
    <mergeCell ref="D34:E34"/>
    <mergeCell ref="I37:J37"/>
    <mergeCell ref="D37:E37"/>
    <mergeCell ref="D38:E38"/>
    <mergeCell ref="D35:E35"/>
    <mergeCell ref="D36:E36"/>
    <mergeCell ref="I29:J29"/>
    <mergeCell ref="D39:E39"/>
    <mergeCell ref="B24:D24"/>
    <mergeCell ref="B20:D20"/>
    <mergeCell ref="I33:J33"/>
    <mergeCell ref="B21:D21"/>
    <mergeCell ref="I31:J31"/>
    <mergeCell ref="D28:E28"/>
    <mergeCell ref="E22:F22"/>
    <mergeCell ref="B25:D25"/>
    <mergeCell ref="I28:J28"/>
    <mergeCell ref="I38:J38"/>
    <mergeCell ref="I32:J32"/>
    <mergeCell ref="I30:J30"/>
    <mergeCell ref="I34:J34"/>
    <mergeCell ref="I35:J35"/>
  </mergeCells>
  <phoneticPr fontId="3"/>
  <conditionalFormatting sqref="L41">
    <cfRule type="cellIs" dxfId="42" priority="1" stopIfTrue="1" operator="notEqual">
      <formula>0</formula>
    </cfRule>
  </conditionalFormatting>
  <dataValidations count="3">
    <dataValidation imeMode="hiragana" allowBlank="1" showInputMessage="1" showErrorMessage="1" sqref="E24 E19:E20 E22" xr:uid="{00000000-0002-0000-0000-000000000000}"/>
    <dataValidation type="whole" operator="notEqual" allowBlank="1" showInputMessage="1" showErrorMessage="1" sqref="E18:F18" xr:uid="{00000000-0002-0000-0000-000001000000}">
      <formula1>0</formula1>
    </dataValidation>
    <dataValidation type="list" allowBlank="1" showInputMessage="1" showErrorMessage="1" sqref="E21" xr:uid="{00000000-0002-0000-0000-000002000000}">
      <formula1>種類</formula1>
    </dataValidation>
  </dataValidations>
  <printOptions horizontalCentered="1"/>
  <pageMargins left="0.51" right="0.3" top="0.44" bottom="0.6" header="0.14000000000000001" footer="0.55000000000000004"/>
  <pageSetup paperSize="9" scale="83" orientation="portrait" blackAndWhite="1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761"/>
  <sheetViews>
    <sheetView showZeros="0" zoomScale="90" zoomScaleNormal="90" zoomScaleSheetLayoutView="80" workbookViewId="0">
      <selection activeCell="P4" sqref="P4"/>
    </sheetView>
  </sheetViews>
  <sheetFormatPr defaultRowHeight="13.5"/>
  <cols>
    <col min="1" max="1" width="3.625" customWidth="1"/>
    <col min="2" max="2" width="10.25" customWidth="1"/>
    <col min="3" max="3" width="3.625" customWidth="1"/>
    <col min="4" max="4" width="10.25" customWidth="1"/>
    <col min="5" max="5" width="3.625" customWidth="1"/>
    <col min="6" max="6" width="10.375" customWidth="1"/>
    <col min="7" max="7" width="3.625" customWidth="1"/>
    <col min="8" max="8" width="10.375" customWidth="1"/>
    <col min="9" max="9" width="3.625" customWidth="1"/>
    <col min="10" max="10" width="10.25" customWidth="1"/>
    <col min="11" max="11" width="3.625" customWidth="1"/>
    <col min="12" max="12" width="10.25" customWidth="1"/>
    <col min="13" max="13" width="3.625" customWidth="1"/>
    <col min="14" max="14" width="10.25" customWidth="1"/>
    <col min="15" max="15" width="3.625" customWidth="1"/>
    <col min="16" max="16" width="10.25" customWidth="1"/>
    <col min="17" max="17" width="3.625" customWidth="1"/>
    <col min="18" max="18" width="13.125" customWidth="1"/>
    <col min="19" max="19" width="21.625" customWidth="1"/>
    <col min="20" max="20" width="11.625" customWidth="1"/>
    <col min="22" max="24" width="11.625" customWidth="1"/>
    <col min="25" max="25" width="15.625" customWidth="1"/>
    <col min="27" max="29" width="11.625" customWidth="1"/>
    <col min="30" max="30" width="15.625" customWidth="1"/>
  </cols>
  <sheetData>
    <row r="1" spans="1:21" ht="20.25" customHeight="1">
      <c r="B1" s="3" t="s">
        <v>0</v>
      </c>
      <c r="F1" s="3"/>
      <c r="H1" s="3">
        <f>はじめに!E24</f>
        <v>2023</v>
      </c>
    </row>
    <row r="2" spans="1:21" ht="7.5" customHeight="1">
      <c r="B2" s="3"/>
      <c r="F2" s="3"/>
      <c r="H2" s="3"/>
    </row>
    <row r="3" spans="1:21" ht="18" customHeight="1">
      <c r="A3" s="103" t="s">
        <v>125</v>
      </c>
      <c r="B3" s="103">
        <f>はじめに!$E$18</f>
        <v>0</v>
      </c>
      <c r="C3" s="291" t="s">
        <v>2</v>
      </c>
      <c r="D3" s="293" t="s">
        <v>127</v>
      </c>
      <c r="E3" s="293"/>
      <c r="F3" s="294" t="s">
        <v>3</v>
      </c>
      <c r="G3" s="295"/>
      <c r="H3" s="296"/>
      <c r="I3" s="295" t="s">
        <v>4</v>
      </c>
      <c r="J3" s="295"/>
      <c r="K3" s="296"/>
      <c r="L3" s="295" t="s">
        <v>5</v>
      </c>
      <c r="M3" s="296"/>
      <c r="N3" s="103" t="s">
        <v>124</v>
      </c>
      <c r="O3" s="297" t="s">
        <v>134</v>
      </c>
      <c r="P3" s="104" t="str">
        <f>はじめに!$E$21</f>
        <v>１バ</v>
      </c>
      <c r="R3" s="105"/>
      <c r="S3" s="47"/>
    </row>
    <row r="4" spans="1:21" ht="41.25" customHeight="1">
      <c r="A4" s="61" t="s">
        <v>126</v>
      </c>
      <c r="B4" s="1" t="s">
        <v>6</v>
      </c>
      <c r="C4" s="292"/>
      <c r="D4" s="299"/>
      <c r="E4" s="300"/>
      <c r="F4" s="299"/>
      <c r="G4" s="300"/>
      <c r="H4" s="301"/>
      <c r="I4" s="299"/>
      <c r="J4" s="300"/>
      <c r="K4" s="301"/>
      <c r="L4" s="231"/>
      <c r="M4" s="302"/>
      <c r="N4" s="133"/>
      <c r="O4" s="298"/>
      <c r="P4" s="134"/>
      <c r="Q4" s="106"/>
      <c r="R4" s="107" t="s">
        <v>19</v>
      </c>
      <c r="S4" s="135"/>
    </row>
    <row r="5" spans="1:21" ht="20.25" customHeight="1">
      <c r="A5" s="108" t="s">
        <v>7</v>
      </c>
      <c r="B5" s="109" t="s">
        <v>8</v>
      </c>
      <c r="C5" s="108" t="s">
        <v>7</v>
      </c>
      <c r="D5" s="109" t="s">
        <v>8</v>
      </c>
      <c r="E5" s="108" t="s">
        <v>7</v>
      </c>
      <c r="F5" s="109" t="s">
        <v>8</v>
      </c>
      <c r="G5" s="108" t="s">
        <v>7</v>
      </c>
      <c r="H5" s="109" t="s">
        <v>8</v>
      </c>
      <c r="I5" s="108" t="s">
        <v>7</v>
      </c>
      <c r="J5" s="109" t="s">
        <v>8</v>
      </c>
      <c r="K5" s="108" t="s">
        <v>7</v>
      </c>
      <c r="L5" s="109" t="s">
        <v>8</v>
      </c>
      <c r="M5" s="108" t="s">
        <v>7</v>
      </c>
      <c r="N5" s="109" t="s">
        <v>8</v>
      </c>
      <c r="O5" s="108" t="s">
        <v>7</v>
      </c>
      <c r="P5" s="109" t="s">
        <v>8</v>
      </c>
      <c r="R5" s="110" t="s">
        <v>72</v>
      </c>
      <c r="S5" s="111" t="str">
        <f>TEXT(TRIM(F4)&amp;" 字 "&amp;TRIM(I4)&amp;" "&amp;TRIM(L4),)</f>
        <v xml:space="preserve"> 字  </v>
      </c>
    </row>
    <row r="6" spans="1:21" ht="27.75" customHeight="1">
      <c r="A6" s="103">
        <v>1</v>
      </c>
      <c r="B6" s="128"/>
      <c r="C6" s="103">
        <v>11</v>
      </c>
      <c r="D6" s="128"/>
      <c r="E6" s="103">
        <v>21</v>
      </c>
      <c r="F6" s="128"/>
      <c r="G6" s="103">
        <v>31</v>
      </c>
      <c r="H6" s="128"/>
      <c r="I6" s="103">
        <v>41</v>
      </c>
      <c r="J6" s="128"/>
      <c r="K6" s="103">
        <v>51</v>
      </c>
      <c r="L6" s="128"/>
      <c r="M6" s="103">
        <v>61</v>
      </c>
      <c r="N6" s="128"/>
      <c r="O6" s="103">
        <v>71</v>
      </c>
      <c r="P6" s="128"/>
    </row>
    <row r="7" spans="1:21" ht="27.75" customHeight="1">
      <c r="A7" s="103">
        <v>2</v>
      </c>
      <c r="B7" s="128"/>
      <c r="C7" s="103">
        <v>12</v>
      </c>
      <c r="D7" s="128"/>
      <c r="E7" s="103">
        <v>22</v>
      </c>
      <c r="F7" s="128"/>
      <c r="G7" s="103">
        <v>32</v>
      </c>
      <c r="H7" s="128"/>
      <c r="I7" s="103">
        <v>42</v>
      </c>
      <c r="J7" s="128"/>
      <c r="K7" s="103">
        <v>52</v>
      </c>
      <c r="L7" s="128"/>
      <c r="M7" s="103">
        <v>62</v>
      </c>
      <c r="N7" s="128"/>
      <c r="O7" s="103">
        <v>72</v>
      </c>
      <c r="P7" s="128"/>
      <c r="R7" s="112" t="s">
        <v>130</v>
      </c>
      <c r="S7" s="112" t="s">
        <v>132</v>
      </c>
      <c r="T7" s="112" t="s">
        <v>133</v>
      </c>
      <c r="U7" s="354"/>
    </row>
    <row r="8" spans="1:21" ht="27.75" customHeight="1">
      <c r="A8" s="103">
        <v>3</v>
      </c>
      <c r="B8" s="128"/>
      <c r="C8" s="103">
        <v>13</v>
      </c>
      <c r="D8" s="128"/>
      <c r="E8" s="103">
        <v>23</v>
      </c>
      <c r="F8" s="128"/>
      <c r="G8" s="103">
        <v>33</v>
      </c>
      <c r="H8" s="128"/>
      <c r="I8" s="103">
        <v>43</v>
      </c>
      <c r="J8" s="128"/>
      <c r="K8" s="103">
        <v>53</v>
      </c>
      <c r="L8" s="128"/>
      <c r="M8" s="103">
        <v>63</v>
      </c>
      <c r="N8" s="128"/>
      <c r="O8" s="103">
        <v>73</v>
      </c>
      <c r="P8" s="128"/>
      <c r="R8" s="112" t="s">
        <v>128</v>
      </c>
      <c r="S8" s="112" t="s">
        <v>131</v>
      </c>
      <c r="T8" s="112" t="s">
        <v>187</v>
      </c>
      <c r="U8" s="354"/>
    </row>
    <row r="9" spans="1:21" ht="27.75" customHeight="1">
      <c r="A9" s="103">
        <v>4</v>
      </c>
      <c r="B9" s="128"/>
      <c r="C9" s="103">
        <v>14</v>
      </c>
      <c r="D9" s="128"/>
      <c r="E9" s="103">
        <v>24</v>
      </c>
      <c r="F9" s="128"/>
      <c r="G9" s="103">
        <v>34</v>
      </c>
      <c r="H9" s="128"/>
      <c r="I9" s="103">
        <v>44</v>
      </c>
      <c r="J9" s="128"/>
      <c r="K9" s="103">
        <v>54</v>
      </c>
      <c r="L9" s="128"/>
      <c r="M9" s="103">
        <v>64</v>
      </c>
      <c r="N9" s="128"/>
      <c r="O9" s="103">
        <v>74</v>
      </c>
      <c r="P9" s="128"/>
      <c r="R9" s="112"/>
      <c r="S9" s="112"/>
      <c r="T9" s="112"/>
      <c r="U9" s="354"/>
    </row>
    <row r="10" spans="1:21" ht="27.75" customHeight="1">
      <c r="A10" s="103">
        <v>5</v>
      </c>
      <c r="B10" s="128"/>
      <c r="C10" s="103">
        <v>15</v>
      </c>
      <c r="D10" s="128"/>
      <c r="E10" s="103">
        <v>25</v>
      </c>
      <c r="F10" s="128"/>
      <c r="G10" s="103">
        <v>35</v>
      </c>
      <c r="H10" s="128"/>
      <c r="I10" s="103">
        <v>45</v>
      </c>
      <c r="J10" s="128"/>
      <c r="K10" s="103">
        <v>55</v>
      </c>
      <c r="L10" s="128"/>
      <c r="M10" s="103">
        <v>65</v>
      </c>
      <c r="N10" s="128"/>
      <c r="O10" s="103">
        <v>75</v>
      </c>
      <c r="P10" s="128"/>
      <c r="R10" s="354"/>
      <c r="S10" s="354"/>
      <c r="T10" s="354"/>
    </row>
    <row r="11" spans="1:21" ht="27.75" customHeight="1">
      <c r="A11" s="103">
        <v>6</v>
      </c>
      <c r="B11" s="128"/>
      <c r="C11" s="103">
        <v>16</v>
      </c>
      <c r="D11" s="128"/>
      <c r="E11" s="103">
        <v>26</v>
      </c>
      <c r="F11" s="128"/>
      <c r="G11" s="103">
        <v>36</v>
      </c>
      <c r="H11" s="128"/>
      <c r="I11" s="103">
        <v>46</v>
      </c>
      <c r="J11" s="128"/>
      <c r="K11" s="103">
        <v>56</v>
      </c>
      <c r="L11" s="128"/>
      <c r="M11" s="103">
        <v>66</v>
      </c>
      <c r="N11" s="128"/>
      <c r="O11" s="103">
        <v>76</v>
      </c>
      <c r="P11" s="128"/>
      <c r="R11" s="354"/>
      <c r="S11" s="354"/>
      <c r="T11" s="354"/>
    </row>
    <row r="12" spans="1:21" ht="27.75" customHeight="1">
      <c r="A12" s="103">
        <v>7</v>
      </c>
      <c r="B12" s="128"/>
      <c r="C12" s="103">
        <v>17</v>
      </c>
      <c r="D12" s="128"/>
      <c r="E12" s="103">
        <v>27</v>
      </c>
      <c r="F12" s="128"/>
      <c r="G12" s="103">
        <v>37</v>
      </c>
      <c r="H12" s="128"/>
      <c r="I12" s="103">
        <v>47</v>
      </c>
      <c r="J12" s="128"/>
      <c r="K12" s="103">
        <v>57</v>
      </c>
      <c r="L12" s="128"/>
      <c r="M12" s="103">
        <v>67</v>
      </c>
      <c r="N12" s="128"/>
      <c r="O12" s="103">
        <v>77</v>
      </c>
      <c r="P12" s="128"/>
    </row>
    <row r="13" spans="1:21" ht="27.75" customHeight="1">
      <c r="A13" s="103">
        <v>8</v>
      </c>
      <c r="B13" s="128"/>
      <c r="C13" s="103">
        <v>18</v>
      </c>
      <c r="D13" s="128"/>
      <c r="E13" s="103">
        <v>28</v>
      </c>
      <c r="F13" s="128"/>
      <c r="G13" s="103">
        <v>38</v>
      </c>
      <c r="H13" s="128"/>
      <c r="I13" s="103">
        <v>48</v>
      </c>
      <c r="J13" s="128"/>
      <c r="K13" s="103">
        <v>58</v>
      </c>
      <c r="L13" s="128"/>
      <c r="M13" s="103">
        <v>68</v>
      </c>
      <c r="N13" s="128"/>
      <c r="O13" s="103">
        <v>78</v>
      </c>
      <c r="P13" s="128"/>
    </row>
    <row r="14" spans="1:21" ht="27.75" customHeight="1">
      <c r="A14" s="103">
        <v>9</v>
      </c>
      <c r="B14" s="128"/>
      <c r="C14" s="103">
        <v>19</v>
      </c>
      <c r="D14" s="128"/>
      <c r="E14" s="103">
        <v>29</v>
      </c>
      <c r="F14" s="128"/>
      <c r="G14" s="103">
        <v>39</v>
      </c>
      <c r="H14" s="128"/>
      <c r="I14" s="103">
        <v>49</v>
      </c>
      <c r="J14" s="128"/>
      <c r="K14" s="103">
        <v>59</v>
      </c>
      <c r="L14" s="128"/>
      <c r="M14" s="103">
        <v>69</v>
      </c>
      <c r="N14" s="128"/>
      <c r="O14" s="103">
        <v>79</v>
      </c>
      <c r="P14" s="128"/>
    </row>
    <row r="15" spans="1:21" ht="27.75" customHeight="1">
      <c r="A15" s="103">
        <v>10</v>
      </c>
      <c r="B15" s="128"/>
      <c r="C15" s="103">
        <v>20</v>
      </c>
      <c r="D15" s="128"/>
      <c r="E15" s="103">
        <v>30</v>
      </c>
      <c r="F15" s="128"/>
      <c r="G15" s="103">
        <v>40</v>
      </c>
      <c r="H15" s="128"/>
      <c r="I15" s="103">
        <v>50</v>
      </c>
      <c r="J15" s="128"/>
      <c r="K15" s="103">
        <v>60</v>
      </c>
      <c r="L15" s="128"/>
      <c r="M15" s="103">
        <v>70</v>
      </c>
      <c r="N15" s="128"/>
      <c r="O15" s="103">
        <v>80</v>
      </c>
      <c r="P15" s="129"/>
    </row>
    <row r="16" spans="1:21" ht="27.75" customHeight="1">
      <c r="A16" s="113" t="s">
        <v>9</v>
      </c>
      <c r="B16" s="114" t="str">
        <f>IF(SUM(B6:B15)&gt;0,SUM(B6:B15),"")</f>
        <v/>
      </c>
      <c r="C16" s="113" t="s">
        <v>9</v>
      </c>
      <c r="D16" s="114" t="str">
        <f>IF(SUM(D6:D15)&gt;0,SUM(D6:D15),"")</f>
        <v/>
      </c>
      <c r="E16" s="113" t="s">
        <v>9</v>
      </c>
      <c r="F16" s="114" t="str">
        <f>IF(SUM(F6:F15)&gt;0,SUM(F6:F15),"")</f>
        <v/>
      </c>
      <c r="G16" s="113" t="s">
        <v>9</v>
      </c>
      <c r="H16" s="114" t="str">
        <f>IF(SUM(H6:H15)&gt;0,SUM(H6:H15),"")</f>
        <v/>
      </c>
      <c r="I16" s="113" t="s">
        <v>9</v>
      </c>
      <c r="J16" s="114" t="str">
        <f>IF(SUM(J6:J15)&gt;0,SUM(J6:J15),"")</f>
        <v/>
      </c>
      <c r="K16" s="113" t="s">
        <v>9</v>
      </c>
      <c r="L16" s="114" t="str">
        <f>IF(SUM(L6:L15)&gt;0,SUM(L6:L15),"")</f>
        <v/>
      </c>
      <c r="M16" s="113" t="s">
        <v>9</v>
      </c>
      <c r="N16" s="114" t="str">
        <f>IF(SUM(N6:N15)&gt;0,SUM(N6:N15),"")</f>
        <v/>
      </c>
      <c r="O16" s="113" t="s">
        <v>9</v>
      </c>
      <c r="P16" s="114" t="str">
        <f>IF(SUM(P6:P15)&gt;0,SUM(P6:P15),"")</f>
        <v/>
      </c>
    </row>
    <row r="17" spans="1:20" ht="20.25" customHeight="1">
      <c r="A17" s="108" t="s">
        <v>7</v>
      </c>
      <c r="B17" s="109" t="s">
        <v>8</v>
      </c>
      <c r="C17" s="108" t="s">
        <v>7</v>
      </c>
      <c r="D17" s="109" t="s">
        <v>8</v>
      </c>
      <c r="E17" s="108" t="s">
        <v>7</v>
      </c>
      <c r="F17" s="109" t="s">
        <v>8</v>
      </c>
      <c r="G17" s="108" t="s">
        <v>7</v>
      </c>
      <c r="H17" s="109" t="s">
        <v>8</v>
      </c>
      <c r="I17" s="108" t="s">
        <v>7</v>
      </c>
      <c r="J17" s="109" t="s">
        <v>8</v>
      </c>
      <c r="K17" s="108" t="s">
        <v>7</v>
      </c>
      <c r="L17" s="109" t="s">
        <v>8</v>
      </c>
      <c r="M17" s="108" t="s">
        <v>7</v>
      </c>
      <c r="N17" s="109" t="s">
        <v>8</v>
      </c>
      <c r="O17" s="108" t="s">
        <v>7</v>
      </c>
      <c r="P17" s="109" t="s">
        <v>8</v>
      </c>
    </row>
    <row r="18" spans="1:20" ht="27.75" customHeight="1">
      <c r="A18" s="103">
        <v>81</v>
      </c>
      <c r="B18" s="128"/>
      <c r="C18" s="103">
        <v>91</v>
      </c>
      <c r="D18" s="128"/>
      <c r="E18" s="103">
        <v>101</v>
      </c>
      <c r="F18" s="128"/>
      <c r="G18" s="103">
        <v>111</v>
      </c>
      <c r="H18" s="128"/>
      <c r="I18" s="103">
        <v>121</v>
      </c>
      <c r="J18" s="128"/>
      <c r="K18" s="103">
        <v>131</v>
      </c>
      <c r="L18" s="128"/>
      <c r="M18" s="103">
        <v>141</v>
      </c>
      <c r="N18" s="128"/>
      <c r="O18" s="103">
        <v>151</v>
      </c>
      <c r="P18" s="128"/>
    </row>
    <row r="19" spans="1:20" ht="27.75" customHeight="1">
      <c r="A19" s="103">
        <v>82</v>
      </c>
      <c r="B19" s="128"/>
      <c r="C19" s="103">
        <v>92</v>
      </c>
      <c r="D19" s="128"/>
      <c r="E19" s="103">
        <v>102</v>
      </c>
      <c r="F19" s="128"/>
      <c r="G19" s="103">
        <v>112</v>
      </c>
      <c r="H19" s="128"/>
      <c r="I19" s="103">
        <v>122</v>
      </c>
      <c r="J19" s="128"/>
      <c r="K19" s="103">
        <v>132</v>
      </c>
      <c r="L19" s="128"/>
      <c r="M19" s="103">
        <v>142</v>
      </c>
      <c r="N19" s="128"/>
      <c r="O19" s="103">
        <v>152</v>
      </c>
      <c r="P19" s="128"/>
    </row>
    <row r="20" spans="1:20" ht="27.75" customHeight="1">
      <c r="A20" s="103">
        <v>83</v>
      </c>
      <c r="B20" s="128"/>
      <c r="C20" s="103">
        <v>93</v>
      </c>
      <c r="D20" s="128"/>
      <c r="E20" s="103">
        <v>103</v>
      </c>
      <c r="F20" s="128"/>
      <c r="G20" s="103">
        <v>113</v>
      </c>
      <c r="H20" s="128"/>
      <c r="I20" s="103">
        <v>123</v>
      </c>
      <c r="J20" s="128"/>
      <c r="K20" s="103">
        <v>133</v>
      </c>
      <c r="L20" s="128"/>
      <c r="M20" s="103">
        <v>143</v>
      </c>
      <c r="N20" s="128"/>
      <c r="O20" s="103">
        <v>153</v>
      </c>
      <c r="P20" s="128"/>
    </row>
    <row r="21" spans="1:20" ht="27.75" customHeight="1">
      <c r="A21" s="103">
        <v>84</v>
      </c>
      <c r="B21" s="128"/>
      <c r="C21" s="103">
        <v>94</v>
      </c>
      <c r="D21" s="128"/>
      <c r="E21" s="103">
        <v>104</v>
      </c>
      <c r="F21" s="128"/>
      <c r="G21" s="103">
        <v>114</v>
      </c>
      <c r="H21" s="128"/>
      <c r="I21" s="103">
        <v>124</v>
      </c>
      <c r="J21" s="128"/>
      <c r="K21" s="103">
        <v>134</v>
      </c>
      <c r="L21" s="128"/>
      <c r="M21" s="103">
        <v>144</v>
      </c>
      <c r="N21" s="128"/>
      <c r="O21" s="103">
        <v>154</v>
      </c>
      <c r="P21" s="128"/>
    </row>
    <row r="22" spans="1:20" ht="27.75" customHeight="1">
      <c r="A22" s="103">
        <v>85</v>
      </c>
      <c r="B22" s="128"/>
      <c r="C22" s="103">
        <v>95</v>
      </c>
      <c r="D22" s="128"/>
      <c r="E22" s="103">
        <v>105</v>
      </c>
      <c r="F22" s="128"/>
      <c r="G22" s="103">
        <v>115</v>
      </c>
      <c r="H22" s="128"/>
      <c r="I22" s="103">
        <v>125</v>
      </c>
      <c r="J22" s="128"/>
      <c r="K22" s="103">
        <v>135</v>
      </c>
      <c r="L22" s="128"/>
      <c r="M22" s="103">
        <v>145</v>
      </c>
      <c r="N22" s="128"/>
      <c r="O22" s="103">
        <v>155</v>
      </c>
      <c r="P22" s="128"/>
    </row>
    <row r="23" spans="1:20" ht="27.75" customHeight="1">
      <c r="A23" s="103">
        <v>86</v>
      </c>
      <c r="B23" s="128"/>
      <c r="C23" s="103">
        <v>96</v>
      </c>
      <c r="D23" s="128"/>
      <c r="E23" s="103">
        <v>106</v>
      </c>
      <c r="F23" s="128"/>
      <c r="G23" s="103">
        <v>116</v>
      </c>
      <c r="H23" s="128"/>
      <c r="I23" s="103">
        <v>126</v>
      </c>
      <c r="J23" s="128"/>
      <c r="K23" s="103">
        <v>136</v>
      </c>
      <c r="L23" s="128"/>
      <c r="M23" s="103">
        <v>146</v>
      </c>
      <c r="N23" s="128"/>
      <c r="O23" s="103">
        <v>156</v>
      </c>
      <c r="P23" s="128"/>
    </row>
    <row r="24" spans="1:20" ht="27.75" customHeight="1">
      <c r="A24" s="103">
        <v>87</v>
      </c>
      <c r="B24" s="128"/>
      <c r="C24" s="103">
        <v>97</v>
      </c>
      <c r="D24" s="128"/>
      <c r="E24" s="103">
        <v>107</v>
      </c>
      <c r="F24" s="128"/>
      <c r="G24" s="103">
        <v>117</v>
      </c>
      <c r="H24" s="128"/>
      <c r="I24" s="103">
        <v>127</v>
      </c>
      <c r="J24" s="128"/>
      <c r="K24" s="103">
        <v>137</v>
      </c>
      <c r="L24" s="128"/>
      <c r="M24" s="103">
        <v>147</v>
      </c>
      <c r="N24" s="128"/>
      <c r="O24" s="103">
        <v>157</v>
      </c>
      <c r="P24" s="128"/>
    </row>
    <row r="25" spans="1:20" ht="27.75" customHeight="1">
      <c r="A25" s="103">
        <v>88</v>
      </c>
      <c r="B25" s="128"/>
      <c r="C25" s="103">
        <v>98</v>
      </c>
      <c r="D25" s="128"/>
      <c r="E25" s="103">
        <v>108</v>
      </c>
      <c r="F25" s="128"/>
      <c r="G25" s="103">
        <v>118</v>
      </c>
      <c r="H25" s="128"/>
      <c r="I25" s="103">
        <v>128</v>
      </c>
      <c r="J25" s="128"/>
      <c r="K25" s="103">
        <v>138</v>
      </c>
      <c r="L25" s="128"/>
      <c r="M25" s="103">
        <v>148</v>
      </c>
      <c r="N25" s="128"/>
      <c r="O25" s="103">
        <v>158</v>
      </c>
      <c r="P25" s="128"/>
    </row>
    <row r="26" spans="1:20" ht="27.75" customHeight="1">
      <c r="A26" s="103">
        <v>89</v>
      </c>
      <c r="B26" s="128"/>
      <c r="C26" s="103">
        <v>99</v>
      </c>
      <c r="D26" s="128"/>
      <c r="E26" s="103">
        <v>109</v>
      </c>
      <c r="F26" s="128"/>
      <c r="G26" s="103">
        <v>119</v>
      </c>
      <c r="H26" s="128"/>
      <c r="I26" s="103">
        <v>129</v>
      </c>
      <c r="J26" s="128"/>
      <c r="K26" s="103">
        <v>139</v>
      </c>
      <c r="L26" s="128"/>
      <c r="M26" s="103">
        <v>149</v>
      </c>
      <c r="N26" s="128"/>
      <c r="O26" s="103">
        <v>159</v>
      </c>
      <c r="P26" s="128"/>
    </row>
    <row r="27" spans="1:20" ht="27.75" customHeight="1">
      <c r="A27" s="103">
        <v>90</v>
      </c>
      <c r="B27" s="128"/>
      <c r="C27" s="103">
        <v>100</v>
      </c>
      <c r="D27" s="128"/>
      <c r="E27" s="103">
        <v>110</v>
      </c>
      <c r="F27" s="128"/>
      <c r="G27" s="103">
        <v>120</v>
      </c>
      <c r="H27" s="128"/>
      <c r="I27" s="103">
        <v>130</v>
      </c>
      <c r="J27" s="128"/>
      <c r="K27" s="103">
        <v>140</v>
      </c>
      <c r="L27" s="128"/>
      <c r="M27" s="103">
        <v>150</v>
      </c>
      <c r="N27" s="128"/>
      <c r="O27" s="103">
        <v>160</v>
      </c>
      <c r="P27" s="128"/>
    </row>
    <row r="28" spans="1:20" ht="27.75" customHeight="1">
      <c r="A28" s="113" t="s">
        <v>9</v>
      </c>
      <c r="B28" s="114" t="str">
        <f>IF(SUM(B18:B27)&gt;0,SUM(B18:B27),"")</f>
        <v/>
      </c>
      <c r="C28" s="113" t="s">
        <v>9</v>
      </c>
      <c r="D28" s="114" t="str">
        <f>IF(SUM(D18:D27)&gt;0,SUM(D18:D27),"")</f>
        <v/>
      </c>
      <c r="E28" s="113" t="s">
        <v>9</v>
      </c>
      <c r="F28" s="114" t="str">
        <f>IF(SUM(F18:F27)&gt;0,SUM(F18:F27),"")</f>
        <v/>
      </c>
      <c r="G28" s="113" t="s">
        <v>9</v>
      </c>
      <c r="H28" s="114" t="str">
        <f>IF(SUM(H18:H27)&gt;0,SUM(H18:H27),"")</f>
        <v/>
      </c>
      <c r="I28" s="113" t="s">
        <v>9</v>
      </c>
      <c r="J28" s="114" t="str">
        <f>IF(SUM(J18:J27)&gt;0,SUM(J18:J27),"")</f>
        <v/>
      </c>
      <c r="K28" s="113" t="s">
        <v>9</v>
      </c>
      <c r="L28" s="114" t="str">
        <f>IF(SUM(L18:L27)&gt;0,SUM(L18:L27),"")</f>
        <v/>
      </c>
      <c r="M28" s="113" t="s">
        <v>9</v>
      </c>
      <c r="N28" s="114" t="str">
        <f>IF(SUM(N18:N27)&gt;0,SUM(N18:N27),"")</f>
        <v/>
      </c>
      <c r="O28" s="113" t="s">
        <v>9</v>
      </c>
      <c r="P28" s="114" t="str">
        <f>IF(SUM(P18:P27)&gt;0,SUM(P18:P27),"")</f>
        <v/>
      </c>
    </row>
    <row r="29" spans="1:20" ht="12.75" customHeight="1" thickBot="1"/>
    <row r="30" spans="1:20" ht="20.25" customHeight="1">
      <c r="A30" s="268" t="s">
        <v>10</v>
      </c>
      <c r="B30" s="269"/>
      <c r="C30" s="269"/>
      <c r="D30" s="272" t="s">
        <v>11</v>
      </c>
      <c r="E30" s="273"/>
      <c r="F30" s="273"/>
      <c r="G30" s="273"/>
      <c r="H30" s="274"/>
      <c r="I30" s="105"/>
      <c r="J30" s="103" t="s">
        <v>15</v>
      </c>
      <c r="L30" s="115" t="s">
        <v>17</v>
      </c>
      <c r="M30" s="275" t="s">
        <v>18</v>
      </c>
      <c r="N30" s="275"/>
      <c r="O30" s="276" t="s">
        <v>137</v>
      </c>
      <c r="P30" s="277"/>
    </row>
    <row r="31" spans="1:20" ht="27" customHeight="1">
      <c r="A31" s="270"/>
      <c r="B31" s="271"/>
      <c r="C31" s="271"/>
      <c r="D31" s="272" t="s">
        <v>12</v>
      </c>
      <c r="E31" s="273"/>
      <c r="F31" s="65" t="s">
        <v>13</v>
      </c>
      <c r="G31" s="272" t="s">
        <v>14</v>
      </c>
      <c r="H31" s="274"/>
      <c r="I31" s="105"/>
      <c r="J31" s="278">
        <f>IF(ISBLANK(A6),"",(COUNTA(A18:P27)-80+COUNTA(A6:P15)-80))</f>
        <v>0</v>
      </c>
      <c r="L31" s="280" t="str">
        <f>IF(F32="","",ROUND(F32*G32/10,0))</f>
        <v/>
      </c>
      <c r="M31" s="282" t="str">
        <f>IF(D32=0,"",ROUND(D32*L31/100000,1))</f>
        <v/>
      </c>
      <c r="N31" s="282"/>
      <c r="O31" s="284" t="s">
        <v>135</v>
      </c>
      <c r="P31" s="285"/>
    </row>
    <row r="32" spans="1:20" ht="27" customHeight="1" thickBot="1">
      <c r="A32" s="286">
        <f>はじめに!$G$29</f>
        <v>0</v>
      </c>
      <c r="B32" s="227"/>
      <c r="C32" s="116" t="s">
        <v>20</v>
      </c>
      <c r="D32" s="117">
        <f>IF(ISBLANK(A6),"",SUM(植付1))</f>
        <v>0</v>
      </c>
      <c r="E32" s="118" t="s">
        <v>16</v>
      </c>
      <c r="F32" s="130"/>
      <c r="G32" s="287"/>
      <c r="H32" s="288"/>
      <c r="I32" s="119"/>
      <c r="J32" s="279"/>
      <c r="K32" s="120"/>
      <c r="L32" s="281"/>
      <c r="M32" s="283"/>
      <c r="N32" s="283"/>
      <c r="O32" s="289" t="s">
        <v>136</v>
      </c>
      <c r="P32" s="290"/>
      <c r="R32" s="121"/>
      <c r="T32" s="121"/>
    </row>
    <row r="33" spans="1:22" ht="6" customHeight="1">
      <c r="A33" s="122"/>
      <c r="B33" s="122"/>
      <c r="C33" s="122"/>
      <c r="D33" s="122"/>
      <c r="E33" s="122"/>
      <c r="F33" s="122"/>
      <c r="G33" s="122"/>
      <c r="H33" s="122"/>
      <c r="L33" s="261" t="s">
        <v>147</v>
      </c>
      <c r="M33" s="261"/>
      <c r="N33" s="261"/>
    </row>
    <row r="34" spans="1:22" ht="15.75" customHeight="1">
      <c r="A34" s="10" t="s">
        <v>138</v>
      </c>
      <c r="B34" s="4"/>
      <c r="C34" s="4"/>
      <c r="D34" s="4"/>
      <c r="E34" s="4"/>
      <c r="F34" s="4"/>
      <c r="G34" s="4"/>
      <c r="H34" s="4"/>
      <c r="L34" s="262"/>
      <c r="M34" s="262"/>
      <c r="N34" s="262"/>
    </row>
    <row r="35" spans="1:22" s="123" customFormat="1" ht="16.5" customHeight="1">
      <c r="A35" s="263" t="s">
        <v>139</v>
      </c>
      <c r="B35" s="263"/>
      <c r="C35" s="263"/>
      <c r="D35" s="263"/>
      <c r="E35" s="263" t="s">
        <v>141</v>
      </c>
      <c r="F35" s="263"/>
      <c r="G35" s="263"/>
      <c r="H35" s="263"/>
      <c r="I35" s="263" t="s">
        <v>142</v>
      </c>
      <c r="J35" s="263"/>
      <c r="K35" s="263"/>
      <c r="L35" s="263"/>
      <c r="M35" s="263" t="s">
        <v>143</v>
      </c>
      <c r="N35" s="263"/>
      <c r="O35" s="263"/>
      <c r="P35" s="263"/>
    </row>
    <row r="36" spans="1:22" ht="25.5" customHeight="1">
      <c r="A36" s="264" t="s">
        <v>140</v>
      </c>
      <c r="B36" s="265"/>
      <c r="C36" s="124" t="s">
        <v>145</v>
      </c>
      <c r="D36" s="131"/>
      <c r="E36" s="264" t="s">
        <v>140</v>
      </c>
      <c r="F36" s="265"/>
      <c r="G36" s="124" t="s">
        <v>145</v>
      </c>
      <c r="H36" s="131"/>
      <c r="I36" s="264" t="s">
        <v>140</v>
      </c>
      <c r="J36" s="265"/>
      <c r="K36" s="124" t="s">
        <v>145</v>
      </c>
      <c r="L36" s="131"/>
      <c r="M36" s="264" t="s">
        <v>140</v>
      </c>
      <c r="N36" s="267"/>
      <c r="O36" s="124" t="s">
        <v>145</v>
      </c>
      <c r="P36" s="132"/>
    </row>
    <row r="37" spans="1:22" ht="25.5" customHeight="1">
      <c r="A37" s="264"/>
      <c r="B37" s="266"/>
      <c r="C37" s="124" t="s">
        <v>146</v>
      </c>
      <c r="D37" s="131"/>
      <c r="E37" s="264"/>
      <c r="F37" s="266"/>
      <c r="G37" s="124" t="s">
        <v>146</v>
      </c>
      <c r="H37" s="131"/>
      <c r="I37" s="264"/>
      <c r="J37" s="266"/>
      <c r="K37" s="124" t="s">
        <v>146</v>
      </c>
      <c r="L37" s="131"/>
      <c r="M37" s="264"/>
      <c r="N37" s="267"/>
      <c r="O37" s="124" t="s">
        <v>146</v>
      </c>
      <c r="P37" s="132"/>
    </row>
    <row r="38" spans="1:22" ht="25.5" customHeight="1">
      <c r="A38" s="136" t="s">
        <v>183</v>
      </c>
      <c r="B38" s="7"/>
      <c r="C38" s="7"/>
      <c r="D38" s="7"/>
      <c r="E38" s="7"/>
      <c r="F38" s="7"/>
      <c r="G38" s="136"/>
      <c r="H38" s="137" t="s">
        <v>179</v>
      </c>
      <c r="I38" s="136"/>
      <c r="J38" s="137" t="s">
        <v>180</v>
      </c>
      <c r="K38" s="136"/>
      <c r="L38" s="7" t="s">
        <v>181</v>
      </c>
      <c r="M38" s="7"/>
      <c r="N38" s="137"/>
      <c r="O38" s="136"/>
      <c r="P38" s="137" t="s">
        <v>182</v>
      </c>
      <c r="R38" s="105"/>
      <c r="S38" s="105"/>
      <c r="T38" s="105"/>
      <c r="U38" s="105"/>
      <c r="V38" s="105"/>
    </row>
    <row r="39" spans="1:22" ht="19.5" customHeight="1">
      <c r="A39" s="125" t="s">
        <v>144</v>
      </c>
      <c r="R39" s="105"/>
      <c r="S39" s="105"/>
      <c r="T39" s="105"/>
      <c r="U39" s="105"/>
      <c r="V39" s="105"/>
    </row>
    <row r="40" spans="1:22" ht="7.5" customHeight="1">
      <c r="B40" s="3"/>
      <c r="F40" s="3"/>
      <c r="H40" s="3"/>
    </row>
    <row r="41" spans="1:22" ht="18" customHeight="1">
      <c r="A41" s="103" t="s">
        <v>125</v>
      </c>
      <c r="B41" s="103">
        <f>はじめに!$E$18</f>
        <v>0</v>
      </c>
      <c r="C41" s="291" t="s">
        <v>2</v>
      </c>
      <c r="D41" s="293" t="s">
        <v>127</v>
      </c>
      <c r="E41" s="293"/>
      <c r="F41" s="294" t="s">
        <v>3</v>
      </c>
      <c r="G41" s="295"/>
      <c r="H41" s="296"/>
      <c r="I41" s="295" t="s">
        <v>4</v>
      </c>
      <c r="J41" s="295"/>
      <c r="K41" s="296"/>
      <c r="L41" s="295" t="s">
        <v>5</v>
      </c>
      <c r="M41" s="296"/>
      <c r="N41" s="103" t="s">
        <v>124</v>
      </c>
      <c r="O41" s="297" t="s">
        <v>134</v>
      </c>
      <c r="P41" s="104" t="str">
        <f>はじめに!$E$21</f>
        <v>１バ</v>
      </c>
      <c r="R41" s="105"/>
      <c r="S41" s="47"/>
    </row>
    <row r="42" spans="1:22" ht="41.25" customHeight="1">
      <c r="A42" s="61" t="s">
        <v>126</v>
      </c>
      <c r="B42" s="1" t="s">
        <v>148</v>
      </c>
      <c r="C42" s="292"/>
      <c r="D42" s="299"/>
      <c r="E42" s="300"/>
      <c r="F42" s="299"/>
      <c r="G42" s="300"/>
      <c r="H42" s="301"/>
      <c r="I42" s="299"/>
      <c r="J42" s="300"/>
      <c r="K42" s="301"/>
      <c r="L42" s="231"/>
      <c r="M42" s="302"/>
      <c r="N42" s="133"/>
      <c r="O42" s="298"/>
      <c r="P42" s="134"/>
      <c r="Q42" s="106"/>
      <c r="R42" s="107" t="s">
        <v>19</v>
      </c>
      <c r="S42" s="135"/>
    </row>
    <row r="43" spans="1:22" ht="20.25" customHeight="1">
      <c r="A43" s="108" t="s">
        <v>7</v>
      </c>
      <c r="B43" s="109" t="s">
        <v>8</v>
      </c>
      <c r="C43" s="108" t="s">
        <v>7</v>
      </c>
      <c r="D43" s="109" t="s">
        <v>8</v>
      </c>
      <c r="E43" s="108" t="s">
        <v>7</v>
      </c>
      <c r="F43" s="109" t="s">
        <v>8</v>
      </c>
      <c r="G43" s="108" t="s">
        <v>7</v>
      </c>
      <c r="H43" s="109" t="s">
        <v>8</v>
      </c>
      <c r="I43" s="108" t="s">
        <v>7</v>
      </c>
      <c r="J43" s="109" t="s">
        <v>8</v>
      </c>
      <c r="K43" s="108" t="s">
        <v>7</v>
      </c>
      <c r="L43" s="109" t="s">
        <v>8</v>
      </c>
      <c r="M43" s="108" t="s">
        <v>7</v>
      </c>
      <c r="N43" s="109" t="s">
        <v>8</v>
      </c>
      <c r="O43" s="108" t="s">
        <v>7</v>
      </c>
      <c r="P43" s="109" t="s">
        <v>8</v>
      </c>
      <c r="R43" s="110" t="s">
        <v>72</v>
      </c>
      <c r="S43" s="111" t="str">
        <f>TEXT(TRIM(F42)&amp;" 字 "&amp;TRIM(I42)&amp;" "&amp;TRIM(L42),)</f>
        <v xml:space="preserve"> 字  </v>
      </c>
    </row>
    <row r="44" spans="1:22" ht="27.75" customHeight="1">
      <c r="A44" s="103">
        <v>1</v>
      </c>
      <c r="B44" s="128"/>
      <c r="C44" s="103">
        <v>11</v>
      </c>
      <c r="D44" s="128"/>
      <c r="E44" s="103">
        <v>21</v>
      </c>
      <c r="F44" s="128"/>
      <c r="G44" s="103">
        <v>31</v>
      </c>
      <c r="H44" s="128"/>
      <c r="I44" s="103">
        <v>41</v>
      </c>
      <c r="J44" s="128"/>
      <c r="K44" s="103">
        <v>51</v>
      </c>
      <c r="L44" s="128"/>
      <c r="M44" s="103">
        <v>61</v>
      </c>
      <c r="N44" s="128"/>
      <c r="O44" s="103">
        <v>71</v>
      </c>
      <c r="P44" s="128"/>
    </row>
    <row r="45" spans="1:22" ht="27.75" customHeight="1">
      <c r="A45" s="103">
        <v>2</v>
      </c>
      <c r="B45" s="128"/>
      <c r="C45" s="103">
        <v>12</v>
      </c>
      <c r="D45" s="128"/>
      <c r="E45" s="103">
        <v>22</v>
      </c>
      <c r="F45" s="128"/>
      <c r="G45" s="103">
        <v>32</v>
      </c>
      <c r="H45" s="128"/>
      <c r="I45" s="103">
        <v>42</v>
      </c>
      <c r="J45" s="128"/>
      <c r="K45" s="103">
        <v>52</v>
      </c>
      <c r="L45" s="128"/>
      <c r="M45" s="103">
        <v>62</v>
      </c>
      <c r="N45" s="128"/>
      <c r="O45" s="103">
        <v>72</v>
      </c>
      <c r="P45" s="128"/>
      <c r="R45" s="112" t="s">
        <v>130</v>
      </c>
      <c r="S45" s="112" t="s">
        <v>132</v>
      </c>
      <c r="T45" s="112" t="s">
        <v>133</v>
      </c>
      <c r="U45" s="355"/>
    </row>
    <row r="46" spans="1:22" ht="27.75" customHeight="1">
      <c r="A46" s="103">
        <v>3</v>
      </c>
      <c r="B46" s="128"/>
      <c r="C46" s="103">
        <v>13</v>
      </c>
      <c r="D46" s="128"/>
      <c r="E46" s="103">
        <v>23</v>
      </c>
      <c r="F46" s="128"/>
      <c r="G46" s="103">
        <v>33</v>
      </c>
      <c r="H46" s="128"/>
      <c r="I46" s="103">
        <v>43</v>
      </c>
      <c r="J46" s="128"/>
      <c r="K46" s="103">
        <v>53</v>
      </c>
      <c r="L46" s="128"/>
      <c r="M46" s="103">
        <v>63</v>
      </c>
      <c r="N46" s="128"/>
      <c r="O46" s="103">
        <v>73</v>
      </c>
      <c r="P46" s="128"/>
      <c r="R46" s="112" t="s">
        <v>128</v>
      </c>
      <c r="S46" s="112" t="s">
        <v>131</v>
      </c>
      <c r="T46" s="112" t="s">
        <v>187</v>
      </c>
      <c r="U46" s="355"/>
    </row>
    <row r="47" spans="1:22" ht="27.75" customHeight="1">
      <c r="A47" s="103">
        <v>4</v>
      </c>
      <c r="B47" s="128"/>
      <c r="C47" s="103">
        <v>14</v>
      </c>
      <c r="D47" s="128"/>
      <c r="E47" s="103">
        <v>24</v>
      </c>
      <c r="F47" s="128"/>
      <c r="G47" s="103">
        <v>34</v>
      </c>
      <c r="H47" s="128"/>
      <c r="I47" s="103">
        <v>44</v>
      </c>
      <c r="J47" s="128"/>
      <c r="K47" s="103">
        <v>54</v>
      </c>
      <c r="L47" s="128"/>
      <c r="M47" s="103">
        <v>64</v>
      </c>
      <c r="N47" s="128"/>
      <c r="O47" s="103">
        <v>74</v>
      </c>
      <c r="P47" s="128"/>
      <c r="R47" s="112"/>
      <c r="S47" s="112"/>
      <c r="T47" s="112"/>
      <c r="U47" s="355"/>
    </row>
    <row r="48" spans="1:22" ht="27.75" customHeight="1">
      <c r="A48" s="103">
        <v>5</v>
      </c>
      <c r="B48" s="128"/>
      <c r="C48" s="103">
        <v>15</v>
      </c>
      <c r="D48" s="128"/>
      <c r="E48" s="103">
        <v>25</v>
      </c>
      <c r="F48" s="128"/>
      <c r="G48" s="103">
        <v>35</v>
      </c>
      <c r="H48" s="128"/>
      <c r="I48" s="103">
        <v>45</v>
      </c>
      <c r="J48" s="128"/>
      <c r="K48" s="103">
        <v>55</v>
      </c>
      <c r="L48" s="128"/>
      <c r="M48" s="103">
        <v>65</v>
      </c>
      <c r="N48" s="128"/>
      <c r="O48" s="103">
        <v>75</v>
      </c>
      <c r="P48" s="128"/>
      <c r="R48" s="355"/>
      <c r="S48" s="355"/>
      <c r="T48" s="355"/>
      <c r="U48" s="355"/>
    </row>
    <row r="49" spans="1:16" ht="27.75" customHeight="1">
      <c r="A49" s="103">
        <v>6</v>
      </c>
      <c r="B49" s="128"/>
      <c r="C49" s="103">
        <v>16</v>
      </c>
      <c r="D49" s="128"/>
      <c r="E49" s="103">
        <v>26</v>
      </c>
      <c r="F49" s="128"/>
      <c r="G49" s="103">
        <v>36</v>
      </c>
      <c r="H49" s="128"/>
      <c r="I49" s="103">
        <v>46</v>
      </c>
      <c r="J49" s="128"/>
      <c r="K49" s="103">
        <v>56</v>
      </c>
      <c r="L49" s="128"/>
      <c r="M49" s="103">
        <v>66</v>
      </c>
      <c r="N49" s="128"/>
      <c r="O49" s="103">
        <v>76</v>
      </c>
      <c r="P49" s="128"/>
    </row>
    <row r="50" spans="1:16" ht="27.75" customHeight="1">
      <c r="A50" s="103">
        <v>7</v>
      </c>
      <c r="B50" s="128"/>
      <c r="C50" s="103">
        <v>17</v>
      </c>
      <c r="D50" s="128"/>
      <c r="E50" s="103">
        <v>27</v>
      </c>
      <c r="F50" s="128"/>
      <c r="G50" s="103">
        <v>37</v>
      </c>
      <c r="H50" s="128"/>
      <c r="I50" s="103">
        <v>47</v>
      </c>
      <c r="J50" s="128"/>
      <c r="K50" s="103">
        <v>57</v>
      </c>
      <c r="L50" s="128"/>
      <c r="M50" s="103">
        <v>67</v>
      </c>
      <c r="N50" s="128"/>
      <c r="O50" s="103">
        <v>77</v>
      </c>
      <c r="P50" s="128"/>
    </row>
    <row r="51" spans="1:16" ht="27.75" customHeight="1">
      <c r="A51" s="103">
        <v>8</v>
      </c>
      <c r="B51" s="128"/>
      <c r="C51" s="103">
        <v>18</v>
      </c>
      <c r="D51" s="128"/>
      <c r="E51" s="103">
        <v>28</v>
      </c>
      <c r="F51" s="128"/>
      <c r="G51" s="103">
        <v>38</v>
      </c>
      <c r="H51" s="128"/>
      <c r="I51" s="103">
        <v>48</v>
      </c>
      <c r="J51" s="128"/>
      <c r="K51" s="103">
        <v>58</v>
      </c>
      <c r="L51" s="128"/>
      <c r="M51" s="103">
        <v>68</v>
      </c>
      <c r="N51" s="128"/>
      <c r="O51" s="103">
        <v>78</v>
      </c>
      <c r="P51" s="128"/>
    </row>
    <row r="52" spans="1:16" ht="27.75" customHeight="1">
      <c r="A52" s="103">
        <v>9</v>
      </c>
      <c r="B52" s="128"/>
      <c r="C52" s="103">
        <v>19</v>
      </c>
      <c r="D52" s="128"/>
      <c r="E52" s="103">
        <v>29</v>
      </c>
      <c r="F52" s="128"/>
      <c r="G52" s="103">
        <v>39</v>
      </c>
      <c r="H52" s="128"/>
      <c r="I52" s="103">
        <v>49</v>
      </c>
      <c r="J52" s="128"/>
      <c r="K52" s="103">
        <v>59</v>
      </c>
      <c r="L52" s="128"/>
      <c r="M52" s="103">
        <v>69</v>
      </c>
      <c r="N52" s="128"/>
      <c r="O52" s="103">
        <v>79</v>
      </c>
      <c r="P52" s="128"/>
    </row>
    <row r="53" spans="1:16" ht="27.75" customHeight="1">
      <c r="A53" s="103">
        <v>10</v>
      </c>
      <c r="B53" s="128"/>
      <c r="C53" s="103">
        <v>20</v>
      </c>
      <c r="D53" s="128"/>
      <c r="E53" s="103">
        <v>30</v>
      </c>
      <c r="F53" s="128"/>
      <c r="G53" s="103">
        <v>40</v>
      </c>
      <c r="H53" s="128"/>
      <c r="I53" s="103">
        <v>50</v>
      </c>
      <c r="J53" s="128"/>
      <c r="K53" s="103">
        <v>60</v>
      </c>
      <c r="L53" s="128"/>
      <c r="M53" s="103">
        <v>70</v>
      </c>
      <c r="N53" s="128"/>
      <c r="O53" s="103">
        <v>80</v>
      </c>
      <c r="P53" s="128"/>
    </row>
    <row r="54" spans="1:16" ht="27.75" customHeight="1">
      <c r="A54" s="113" t="s">
        <v>9</v>
      </c>
      <c r="B54" s="114" t="str">
        <f>IF(SUM(B44:B53)&gt;0,SUM(B44:B53),"")</f>
        <v/>
      </c>
      <c r="C54" s="113" t="s">
        <v>9</v>
      </c>
      <c r="D54" s="114" t="str">
        <f>IF(SUM(D44:D53)&gt;0,SUM(D44:D53),"")</f>
        <v/>
      </c>
      <c r="E54" s="113" t="s">
        <v>9</v>
      </c>
      <c r="F54" s="114" t="str">
        <f>IF(SUM(F44:F53)&gt;0,SUM(F44:F53),"")</f>
        <v/>
      </c>
      <c r="G54" s="113" t="s">
        <v>9</v>
      </c>
      <c r="H54" s="114" t="str">
        <f>IF(SUM(H44:H53)&gt;0,SUM(H44:H53),"")</f>
        <v/>
      </c>
      <c r="I54" s="113" t="s">
        <v>9</v>
      </c>
      <c r="J54" s="114" t="str">
        <f>IF(SUM(J44:J53)&gt;0,SUM(J44:J53),"")</f>
        <v/>
      </c>
      <c r="K54" s="113" t="s">
        <v>9</v>
      </c>
      <c r="L54" s="114" t="str">
        <f>IF(SUM(L44:L53)&gt;0,SUM(L44:L53),"")</f>
        <v/>
      </c>
      <c r="M54" s="113" t="s">
        <v>9</v>
      </c>
      <c r="N54" s="114" t="str">
        <f>IF(SUM(N44:N53)&gt;0,SUM(N44:N53),"")</f>
        <v/>
      </c>
      <c r="O54" s="113" t="s">
        <v>9</v>
      </c>
      <c r="P54" s="114" t="str">
        <f>IF(SUM(P44:P53)&gt;0,SUM(P44:P53),"")</f>
        <v/>
      </c>
    </row>
    <row r="55" spans="1:16" ht="20.25" customHeight="1">
      <c r="A55" s="108" t="s">
        <v>7</v>
      </c>
      <c r="B55" s="109" t="s">
        <v>8</v>
      </c>
      <c r="C55" s="108" t="s">
        <v>7</v>
      </c>
      <c r="D55" s="109" t="s">
        <v>8</v>
      </c>
      <c r="E55" s="108" t="s">
        <v>7</v>
      </c>
      <c r="F55" s="109" t="s">
        <v>8</v>
      </c>
      <c r="G55" s="108" t="s">
        <v>7</v>
      </c>
      <c r="H55" s="109" t="s">
        <v>8</v>
      </c>
      <c r="I55" s="108" t="s">
        <v>7</v>
      </c>
      <c r="J55" s="109" t="s">
        <v>8</v>
      </c>
      <c r="K55" s="108" t="s">
        <v>7</v>
      </c>
      <c r="L55" s="109" t="s">
        <v>8</v>
      </c>
      <c r="M55" s="108" t="s">
        <v>7</v>
      </c>
      <c r="N55" s="109" t="s">
        <v>8</v>
      </c>
      <c r="O55" s="108" t="s">
        <v>7</v>
      </c>
      <c r="P55" s="109" t="s">
        <v>8</v>
      </c>
    </row>
    <row r="56" spans="1:16" ht="27.75" customHeight="1">
      <c r="A56" s="103">
        <v>81</v>
      </c>
      <c r="B56" s="128"/>
      <c r="C56" s="103">
        <v>91</v>
      </c>
      <c r="D56" s="128"/>
      <c r="E56" s="103">
        <v>101</v>
      </c>
      <c r="F56" s="128"/>
      <c r="G56" s="103">
        <v>111</v>
      </c>
      <c r="H56" s="128"/>
      <c r="I56" s="103">
        <v>121</v>
      </c>
      <c r="J56" s="128"/>
      <c r="K56" s="103">
        <v>131</v>
      </c>
      <c r="L56" s="128"/>
      <c r="M56" s="103">
        <v>141</v>
      </c>
      <c r="N56" s="128"/>
      <c r="O56" s="103">
        <v>151</v>
      </c>
      <c r="P56" s="128"/>
    </row>
    <row r="57" spans="1:16" ht="27.75" customHeight="1">
      <c r="A57" s="103">
        <v>82</v>
      </c>
      <c r="B57" s="128"/>
      <c r="C57" s="103">
        <v>92</v>
      </c>
      <c r="D57" s="128"/>
      <c r="E57" s="103">
        <v>102</v>
      </c>
      <c r="F57" s="128"/>
      <c r="G57" s="103">
        <v>112</v>
      </c>
      <c r="H57" s="128"/>
      <c r="I57" s="103">
        <v>122</v>
      </c>
      <c r="J57" s="128"/>
      <c r="K57" s="103">
        <v>132</v>
      </c>
      <c r="L57" s="128"/>
      <c r="M57" s="103">
        <v>142</v>
      </c>
      <c r="N57" s="128"/>
      <c r="O57" s="103">
        <v>152</v>
      </c>
      <c r="P57" s="128"/>
    </row>
    <row r="58" spans="1:16" ht="27.75" customHeight="1">
      <c r="A58" s="103">
        <v>83</v>
      </c>
      <c r="B58" s="128"/>
      <c r="C58" s="103">
        <v>93</v>
      </c>
      <c r="D58" s="128"/>
      <c r="E58" s="103">
        <v>103</v>
      </c>
      <c r="F58" s="128"/>
      <c r="G58" s="103">
        <v>113</v>
      </c>
      <c r="H58" s="128"/>
      <c r="I58" s="103">
        <v>123</v>
      </c>
      <c r="J58" s="128"/>
      <c r="K58" s="103">
        <v>133</v>
      </c>
      <c r="L58" s="128"/>
      <c r="M58" s="103">
        <v>143</v>
      </c>
      <c r="N58" s="128"/>
      <c r="O58" s="103">
        <v>153</v>
      </c>
      <c r="P58" s="128"/>
    </row>
    <row r="59" spans="1:16" ht="27.75" customHeight="1">
      <c r="A59" s="103">
        <v>84</v>
      </c>
      <c r="B59" s="128"/>
      <c r="C59" s="103">
        <v>94</v>
      </c>
      <c r="D59" s="128"/>
      <c r="E59" s="103">
        <v>104</v>
      </c>
      <c r="F59" s="128"/>
      <c r="G59" s="103">
        <v>114</v>
      </c>
      <c r="H59" s="128"/>
      <c r="I59" s="103">
        <v>124</v>
      </c>
      <c r="J59" s="128"/>
      <c r="K59" s="103">
        <v>134</v>
      </c>
      <c r="L59" s="128"/>
      <c r="M59" s="103">
        <v>144</v>
      </c>
      <c r="N59" s="128"/>
      <c r="O59" s="103">
        <v>154</v>
      </c>
      <c r="P59" s="128"/>
    </row>
    <row r="60" spans="1:16" ht="27.75" customHeight="1">
      <c r="A60" s="103">
        <v>85</v>
      </c>
      <c r="B60" s="128"/>
      <c r="C60" s="103">
        <v>95</v>
      </c>
      <c r="D60" s="128"/>
      <c r="E60" s="103">
        <v>105</v>
      </c>
      <c r="F60" s="128"/>
      <c r="G60" s="103">
        <v>115</v>
      </c>
      <c r="H60" s="128"/>
      <c r="I60" s="103">
        <v>125</v>
      </c>
      <c r="J60" s="128"/>
      <c r="K60" s="103">
        <v>135</v>
      </c>
      <c r="L60" s="128"/>
      <c r="M60" s="103">
        <v>145</v>
      </c>
      <c r="N60" s="128"/>
      <c r="O60" s="103">
        <v>155</v>
      </c>
      <c r="P60" s="128"/>
    </row>
    <row r="61" spans="1:16" ht="27.75" customHeight="1">
      <c r="A61" s="103">
        <v>86</v>
      </c>
      <c r="B61" s="128"/>
      <c r="C61" s="103">
        <v>96</v>
      </c>
      <c r="D61" s="128"/>
      <c r="E61" s="103">
        <v>106</v>
      </c>
      <c r="F61" s="128"/>
      <c r="G61" s="103">
        <v>116</v>
      </c>
      <c r="H61" s="128"/>
      <c r="I61" s="103">
        <v>126</v>
      </c>
      <c r="J61" s="128"/>
      <c r="K61" s="103">
        <v>136</v>
      </c>
      <c r="L61" s="128"/>
      <c r="M61" s="103">
        <v>146</v>
      </c>
      <c r="N61" s="128"/>
      <c r="O61" s="103">
        <v>156</v>
      </c>
      <c r="P61" s="128"/>
    </row>
    <row r="62" spans="1:16" ht="27.75" customHeight="1">
      <c r="A62" s="103">
        <v>87</v>
      </c>
      <c r="B62" s="128"/>
      <c r="C62" s="103">
        <v>97</v>
      </c>
      <c r="D62" s="128"/>
      <c r="E62" s="103">
        <v>107</v>
      </c>
      <c r="F62" s="128"/>
      <c r="G62" s="103">
        <v>117</v>
      </c>
      <c r="H62" s="128"/>
      <c r="I62" s="103">
        <v>127</v>
      </c>
      <c r="J62" s="128"/>
      <c r="K62" s="103">
        <v>137</v>
      </c>
      <c r="L62" s="128"/>
      <c r="M62" s="103">
        <v>147</v>
      </c>
      <c r="N62" s="128"/>
      <c r="O62" s="103">
        <v>157</v>
      </c>
      <c r="P62" s="128"/>
    </row>
    <row r="63" spans="1:16" ht="27.75" customHeight="1">
      <c r="A63" s="103">
        <v>88</v>
      </c>
      <c r="B63" s="128"/>
      <c r="C63" s="103">
        <v>98</v>
      </c>
      <c r="D63" s="128"/>
      <c r="E63" s="103">
        <v>108</v>
      </c>
      <c r="F63" s="128"/>
      <c r="G63" s="103">
        <v>118</v>
      </c>
      <c r="H63" s="128"/>
      <c r="I63" s="103">
        <v>128</v>
      </c>
      <c r="J63" s="128"/>
      <c r="K63" s="103">
        <v>138</v>
      </c>
      <c r="L63" s="128"/>
      <c r="M63" s="103">
        <v>148</v>
      </c>
      <c r="N63" s="128"/>
      <c r="O63" s="103">
        <v>158</v>
      </c>
      <c r="P63" s="128"/>
    </row>
    <row r="64" spans="1:16" ht="27.75" customHeight="1">
      <c r="A64" s="103">
        <v>89</v>
      </c>
      <c r="B64" s="128"/>
      <c r="C64" s="103">
        <v>99</v>
      </c>
      <c r="D64" s="128"/>
      <c r="E64" s="103">
        <v>109</v>
      </c>
      <c r="F64" s="128"/>
      <c r="G64" s="103">
        <v>119</v>
      </c>
      <c r="H64" s="128"/>
      <c r="I64" s="103">
        <v>129</v>
      </c>
      <c r="J64" s="128"/>
      <c r="K64" s="103">
        <v>139</v>
      </c>
      <c r="L64" s="128"/>
      <c r="M64" s="103">
        <v>149</v>
      </c>
      <c r="N64" s="128"/>
      <c r="O64" s="103">
        <v>159</v>
      </c>
      <c r="P64" s="128"/>
    </row>
    <row r="65" spans="1:19" ht="27.75" customHeight="1">
      <c r="A65" s="103">
        <v>90</v>
      </c>
      <c r="B65" s="128"/>
      <c r="C65" s="103">
        <v>100</v>
      </c>
      <c r="D65" s="128"/>
      <c r="E65" s="103">
        <v>110</v>
      </c>
      <c r="F65" s="128"/>
      <c r="G65" s="103">
        <v>120</v>
      </c>
      <c r="H65" s="128"/>
      <c r="I65" s="103">
        <v>130</v>
      </c>
      <c r="J65" s="128"/>
      <c r="K65" s="103">
        <v>140</v>
      </c>
      <c r="L65" s="128"/>
      <c r="M65" s="103">
        <v>150</v>
      </c>
      <c r="N65" s="128"/>
      <c r="O65" s="103">
        <v>160</v>
      </c>
      <c r="P65" s="128"/>
    </row>
    <row r="66" spans="1:19" ht="27.75" customHeight="1">
      <c r="A66" s="113" t="s">
        <v>9</v>
      </c>
      <c r="B66" s="114" t="str">
        <f>IF(SUM(B56:B65)&gt;0,SUM(B56:B65),"")</f>
        <v/>
      </c>
      <c r="C66" s="113" t="s">
        <v>9</v>
      </c>
      <c r="D66" s="114" t="str">
        <f>IF(SUM(D56:D65)&gt;0,SUM(D56:D65),"")</f>
        <v/>
      </c>
      <c r="E66" s="113" t="s">
        <v>9</v>
      </c>
      <c r="F66" s="114" t="str">
        <f>IF(SUM(F56:F65)&gt;0,SUM(F56:F65),"")</f>
        <v/>
      </c>
      <c r="G66" s="113" t="s">
        <v>9</v>
      </c>
      <c r="H66" s="114" t="str">
        <f>IF(SUM(H56:H65)&gt;0,SUM(H56:H65),"")</f>
        <v/>
      </c>
      <c r="I66" s="113" t="s">
        <v>9</v>
      </c>
      <c r="J66" s="114" t="str">
        <f>IF(SUM(J56:J65)&gt;0,SUM(J56:J65),"")</f>
        <v/>
      </c>
      <c r="K66" s="113" t="s">
        <v>9</v>
      </c>
      <c r="L66" s="114" t="str">
        <f>IF(SUM(L56:L65)&gt;0,SUM(L56:L65),"")</f>
        <v/>
      </c>
      <c r="M66" s="113" t="s">
        <v>9</v>
      </c>
      <c r="N66" s="114" t="str">
        <f>IF(SUM(N56:N65)&gt;0,SUM(N56:N65),"")</f>
        <v/>
      </c>
      <c r="O66" s="113" t="s">
        <v>9</v>
      </c>
      <c r="P66" s="114" t="str">
        <f>IF(SUM(P56:P65)&gt;0,SUM(P56:P65),"")</f>
        <v/>
      </c>
    </row>
    <row r="67" spans="1:19" ht="12.75" customHeight="1" thickBot="1"/>
    <row r="68" spans="1:19" ht="20.25" customHeight="1">
      <c r="A68" s="268" t="s">
        <v>10</v>
      </c>
      <c r="B68" s="269"/>
      <c r="C68" s="269"/>
      <c r="D68" s="272" t="s">
        <v>11</v>
      </c>
      <c r="E68" s="273"/>
      <c r="F68" s="273"/>
      <c r="G68" s="273"/>
      <c r="H68" s="274"/>
      <c r="I68" s="105"/>
      <c r="J68" s="103" t="s">
        <v>15</v>
      </c>
      <c r="L68" s="115" t="s">
        <v>17</v>
      </c>
      <c r="M68" s="275" t="s">
        <v>18</v>
      </c>
      <c r="N68" s="275"/>
      <c r="O68" s="276" t="s">
        <v>137</v>
      </c>
      <c r="P68" s="277"/>
    </row>
    <row r="69" spans="1:19" ht="27" customHeight="1">
      <c r="A69" s="270"/>
      <c r="B69" s="271"/>
      <c r="C69" s="271"/>
      <c r="D69" s="272" t="s">
        <v>12</v>
      </c>
      <c r="E69" s="273"/>
      <c r="F69" s="65" t="s">
        <v>13</v>
      </c>
      <c r="G69" s="272" t="s">
        <v>14</v>
      </c>
      <c r="H69" s="274"/>
      <c r="I69" s="105"/>
      <c r="J69" s="278">
        <f>IF(ISBLANK(A44),"",(COUNTA(A56:P65)-80+COUNTA(A44:P53)-80))</f>
        <v>0</v>
      </c>
      <c r="L69" s="280" t="str">
        <f>IF(F70="","",ROUND(F70*G70/10,0))</f>
        <v/>
      </c>
      <c r="M69" s="282" t="str">
        <f>IF(D70=0,"",ROUND(D70*L69/100000,1))</f>
        <v/>
      </c>
      <c r="N69" s="282"/>
      <c r="O69" s="284" t="s">
        <v>135</v>
      </c>
      <c r="P69" s="285"/>
    </row>
    <row r="70" spans="1:19" ht="27" customHeight="1" thickBot="1">
      <c r="A70" s="286">
        <f>はじめに!$G$30</f>
        <v>0</v>
      </c>
      <c r="B70" s="227"/>
      <c r="C70" s="116" t="s">
        <v>20</v>
      </c>
      <c r="D70" s="117">
        <f>IF(ISBLANK(A44),"",SUM(植付2))</f>
        <v>0</v>
      </c>
      <c r="E70" s="118" t="s">
        <v>16</v>
      </c>
      <c r="F70" s="130"/>
      <c r="G70" s="287"/>
      <c r="H70" s="288"/>
      <c r="I70" s="119"/>
      <c r="J70" s="279"/>
      <c r="K70" s="120"/>
      <c r="L70" s="281"/>
      <c r="M70" s="283"/>
      <c r="N70" s="283"/>
      <c r="O70" s="289" t="s">
        <v>136</v>
      </c>
      <c r="P70" s="290"/>
    </row>
    <row r="71" spans="1:19" ht="6" customHeight="1">
      <c r="A71" s="122"/>
      <c r="B71" s="122"/>
      <c r="C71" s="122"/>
      <c r="D71" s="122"/>
      <c r="E71" s="122"/>
      <c r="F71" s="122"/>
      <c r="G71" s="122"/>
      <c r="H71" s="122"/>
      <c r="L71" s="261" t="s">
        <v>147</v>
      </c>
      <c r="M71" s="261"/>
      <c r="N71" s="261"/>
    </row>
    <row r="72" spans="1:19" ht="15.75" customHeight="1">
      <c r="A72" s="10" t="s">
        <v>138</v>
      </c>
      <c r="B72" s="4"/>
      <c r="C72" s="4"/>
      <c r="D72" s="4"/>
      <c r="E72" s="4"/>
      <c r="F72" s="4"/>
      <c r="G72" s="4"/>
      <c r="H72" s="4"/>
      <c r="L72" s="262"/>
      <c r="M72" s="262"/>
      <c r="N72" s="262"/>
    </row>
    <row r="73" spans="1:19" s="123" customFormat="1" ht="16.5" customHeight="1">
      <c r="A73" s="263" t="s">
        <v>139</v>
      </c>
      <c r="B73" s="263"/>
      <c r="C73" s="263"/>
      <c r="D73" s="263"/>
      <c r="E73" s="263" t="s">
        <v>141</v>
      </c>
      <c r="F73" s="263"/>
      <c r="G73" s="263"/>
      <c r="H73" s="263"/>
      <c r="I73" s="263" t="s">
        <v>142</v>
      </c>
      <c r="J73" s="263"/>
      <c r="K73" s="263"/>
      <c r="L73" s="263"/>
      <c r="M73" s="263" t="s">
        <v>143</v>
      </c>
      <c r="N73" s="263"/>
      <c r="O73" s="263"/>
      <c r="P73" s="263"/>
    </row>
    <row r="74" spans="1:19" ht="25.5" customHeight="1">
      <c r="A74" s="264" t="s">
        <v>140</v>
      </c>
      <c r="B74" s="265"/>
      <c r="C74" s="124" t="s">
        <v>145</v>
      </c>
      <c r="D74" s="131"/>
      <c r="E74" s="264" t="s">
        <v>140</v>
      </c>
      <c r="F74" s="265"/>
      <c r="G74" s="124" t="s">
        <v>145</v>
      </c>
      <c r="H74" s="131"/>
      <c r="I74" s="264" t="s">
        <v>140</v>
      </c>
      <c r="J74" s="265"/>
      <c r="K74" s="124" t="s">
        <v>145</v>
      </c>
      <c r="L74" s="131"/>
      <c r="M74" s="264" t="s">
        <v>140</v>
      </c>
      <c r="N74" s="267"/>
      <c r="O74" s="124" t="s">
        <v>145</v>
      </c>
      <c r="P74" s="132"/>
    </row>
    <row r="75" spans="1:19" ht="25.5" customHeight="1">
      <c r="A75" s="264"/>
      <c r="B75" s="266"/>
      <c r="C75" s="124" t="s">
        <v>146</v>
      </c>
      <c r="D75" s="131"/>
      <c r="E75" s="264"/>
      <c r="F75" s="266"/>
      <c r="G75" s="124" t="s">
        <v>146</v>
      </c>
      <c r="H75" s="131"/>
      <c r="I75" s="264"/>
      <c r="J75" s="266"/>
      <c r="K75" s="124" t="s">
        <v>146</v>
      </c>
      <c r="L75" s="131"/>
      <c r="M75" s="264"/>
      <c r="N75" s="267"/>
      <c r="O75" s="124" t="s">
        <v>146</v>
      </c>
      <c r="P75" s="132"/>
    </row>
    <row r="76" spans="1:19" ht="25.5" customHeight="1">
      <c r="A76" s="136" t="s">
        <v>183</v>
      </c>
      <c r="B76" s="7"/>
      <c r="C76" s="7"/>
      <c r="D76" s="7"/>
      <c r="E76" s="7"/>
      <c r="F76" s="7"/>
      <c r="G76" s="136"/>
      <c r="H76" s="137" t="s">
        <v>179</v>
      </c>
      <c r="I76" s="136"/>
      <c r="J76" s="137" t="s">
        <v>180</v>
      </c>
      <c r="K76" s="136"/>
      <c r="L76" s="7" t="s">
        <v>181</v>
      </c>
      <c r="M76" s="7"/>
      <c r="N76" s="137"/>
      <c r="O76" s="136"/>
      <c r="P76" s="137" t="s">
        <v>182</v>
      </c>
    </row>
    <row r="77" spans="1:19" ht="19.5" customHeight="1">
      <c r="A77" s="125" t="s">
        <v>144</v>
      </c>
    </row>
    <row r="78" spans="1:19" ht="7.5" customHeight="1">
      <c r="B78" s="3"/>
      <c r="F78" s="3"/>
      <c r="H78" s="3"/>
    </row>
    <row r="79" spans="1:19" ht="18" customHeight="1">
      <c r="A79" s="103" t="s">
        <v>125</v>
      </c>
      <c r="B79" s="103">
        <f>はじめに!$E$18</f>
        <v>0</v>
      </c>
      <c r="C79" s="291" t="s">
        <v>2</v>
      </c>
      <c r="D79" s="293" t="s">
        <v>127</v>
      </c>
      <c r="E79" s="293"/>
      <c r="F79" s="294" t="s">
        <v>3</v>
      </c>
      <c r="G79" s="295"/>
      <c r="H79" s="296"/>
      <c r="I79" s="295" t="s">
        <v>4</v>
      </c>
      <c r="J79" s="295"/>
      <c r="K79" s="296"/>
      <c r="L79" s="295" t="s">
        <v>5</v>
      </c>
      <c r="M79" s="296"/>
      <c r="N79" s="103" t="s">
        <v>124</v>
      </c>
      <c r="O79" s="297" t="s">
        <v>134</v>
      </c>
      <c r="P79" s="104" t="str">
        <f>はじめに!$E$21</f>
        <v>１バ</v>
      </c>
      <c r="R79" s="105"/>
      <c r="S79" s="47"/>
    </row>
    <row r="80" spans="1:19" ht="41.25" customHeight="1">
      <c r="A80" s="61" t="s">
        <v>126</v>
      </c>
      <c r="B80" s="1" t="s">
        <v>149</v>
      </c>
      <c r="C80" s="292"/>
      <c r="D80" s="299"/>
      <c r="E80" s="300"/>
      <c r="F80" s="299"/>
      <c r="G80" s="300"/>
      <c r="H80" s="301"/>
      <c r="I80" s="299"/>
      <c r="J80" s="300"/>
      <c r="K80" s="301"/>
      <c r="L80" s="231"/>
      <c r="M80" s="302"/>
      <c r="N80" s="133"/>
      <c r="O80" s="298"/>
      <c r="P80" s="134"/>
      <c r="Q80" s="106"/>
      <c r="R80" s="107" t="s">
        <v>19</v>
      </c>
      <c r="S80" s="135"/>
    </row>
    <row r="81" spans="1:20" ht="20.25" customHeight="1">
      <c r="A81" s="108" t="s">
        <v>7</v>
      </c>
      <c r="B81" s="109" t="s">
        <v>8</v>
      </c>
      <c r="C81" s="108" t="s">
        <v>7</v>
      </c>
      <c r="D81" s="109" t="s">
        <v>8</v>
      </c>
      <c r="E81" s="108" t="s">
        <v>7</v>
      </c>
      <c r="F81" s="109" t="s">
        <v>8</v>
      </c>
      <c r="G81" s="108" t="s">
        <v>7</v>
      </c>
      <c r="H81" s="109" t="s">
        <v>8</v>
      </c>
      <c r="I81" s="108" t="s">
        <v>7</v>
      </c>
      <c r="J81" s="109" t="s">
        <v>8</v>
      </c>
      <c r="K81" s="108" t="s">
        <v>7</v>
      </c>
      <c r="L81" s="109" t="s">
        <v>8</v>
      </c>
      <c r="M81" s="108" t="s">
        <v>7</v>
      </c>
      <c r="N81" s="109" t="s">
        <v>8</v>
      </c>
      <c r="O81" s="108" t="s">
        <v>7</v>
      </c>
      <c r="P81" s="109" t="s">
        <v>8</v>
      </c>
      <c r="R81" s="110" t="s">
        <v>72</v>
      </c>
      <c r="S81" s="111" t="str">
        <f>TEXT(TRIM(F80)&amp;" 字 "&amp;TRIM(I80)&amp;" "&amp;TRIM(L80),)</f>
        <v xml:space="preserve"> 字  </v>
      </c>
    </row>
    <row r="82" spans="1:20" ht="27.75" customHeight="1">
      <c r="A82" s="103">
        <v>1</v>
      </c>
      <c r="B82" s="128"/>
      <c r="C82" s="103">
        <v>11</v>
      </c>
      <c r="D82" s="128"/>
      <c r="E82" s="103">
        <v>21</v>
      </c>
      <c r="F82" s="128"/>
      <c r="G82" s="103">
        <v>31</v>
      </c>
      <c r="H82" s="128"/>
      <c r="I82" s="103">
        <v>41</v>
      </c>
      <c r="J82" s="128"/>
      <c r="K82" s="103">
        <v>51</v>
      </c>
      <c r="L82" s="128"/>
      <c r="M82" s="103">
        <v>61</v>
      </c>
      <c r="N82" s="128"/>
      <c r="O82" s="103">
        <v>71</v>
      </c>
      <c r="P82" s="128"/>
    </row>
    <row r="83" spans="1:20" ht="27.75" customHeight="1">
      <c r="A83" s="103">
        <v>2</v>
      </c>
      <c r="B83" s="128"/>
      <c r="C83" s="103">
        <v>12</v>
      </c>
      <c r="D83" s="128"/>
      <c r="E83" s="103">
        <v>22</v>
      </c>
      <c r="F83" s="128"/>
      <c r="G83" s="103">
        <v>32</v>
      </c>
      <c r="H83" s="128"/>
      <c r="I83" s="103">
        <v>42</v>
      </c>
      <c r="J83" s="128"/>
      <c r="K83" s="103">
        <v>52</v>
      </c>
      <c r="L83" s="128"/>
      <c r="M83" s="103">
        <v>62</v>
      </c>
      <c r="N83" s="128"/>
      <c r="O83" s="103">
        <v>72</v>
      </c>
      <c r="P83" s="128"/>
      <c r="R83" s="112" t="s">
        <v>130</v>
      </c>
      <c r="S83" s="112" t="s">
        <v>132</v>
      </c>
      <c r="T83" s="112" t="s">
        <v>133</v>
      </c>
    </row>
    <row r="84" spans="1:20" ht="27.75" customHeight="1">
      <c r="A84" s="103">
        <v>3</v>
      </c>
      <c r="B84" s="128"/>
      <c r="C84" s="103">
        <v>13</v>
      </c>
      <c r="D84" s="128"/>
      <c r="E84" s="103">
        <v>23</v>
      </c>
      <c r="F84" s="128"/>
      <c r="G84" s="103">
        <v>33</v>
      </c>
      <c r="H84" s="128"/>
      <c r="I84" s="103">
        <v>43</v>
      </c>
      <c r="J84" s="128"/>
      <c r="K84" s="103">
        <v>53</v>
      </c>
      <c r="L84" s="128"/>
      <c r="M84" s="103">
        <v>63</v>
      </c>
      <c r="N84" s="128"/>
      <c r="O84" s="103">
        <v>73</v>
      </c>
      <c r="P84" s="128"/>
      <c r="R84" s="112" t="s">
        <v>128</v>
      </c>
      <c r="S84" s="112" t="s">
        <v>131</v>
      </c>
      <c r="T84" s="112" t="s">
        <v>187</v>
      </c>
    </row>
    <row r="85" spans="1:20" ht="27.75" customHeight="1">
      <c r="A85" s="103">
        <v>4</v>
      </c>
      <c r="B85" s="128"/>
      <c r="C85" s="103">
        <v>14</v>
      </c>
      <c r="D85" s="128"/>
      <c r="E85" s="103">
        <v>24</v>
      </c>
      <c r="F85" s="128"/>
      <c r="G85" s="103">
        <v>34</v>
      </c>
      <c r="H85" s="128"/>
      <c r="I85" s="103">
        <v>44</v>
      </c>
      <c r="J85" s="128"/>
      <c r="K85" s="103">
        <v>54</v>
      </c>
      <c r="L85" s="128"/>
      <c r="M85" s="103">
        <v>64</v>
      </c>
      <c r="N85" s="128"/>
      <c r="O85" s="103">
        <v>74</v>
      </c>
      <c r="P85" s="128"/>
      <c r="R85" s="112"/>
      <c r="S85" s="112"/>
      <c r="T85" s="112"/>
    </row>
    <row r="86" spans="1:20" ht="27.75" customHeight="1">
      <c r="A86" s="103">
        <v>5</v>
      </c>
      <c r="B86" s="128"/>
      <c r="C86" s="103">
        <v>15</v>
      </c>
      <c r="D86" s="128"/>
      <c r="E86" s="103">
        <v>25</v>
      </c>
      <c r="F86" s="128"/>
      <c r="G86" s="103">
        <v>35</v>
      </c>
      <c r="H86" s="128"/>
      <c r="I86" s="103">
        <v>45</v>
      </c>
      <c r="J86" s="128"/>
      <c r="K86" s="103">
        <v>55</v>
      </c>
      <c r="L86" s="128"/>
      <c r="M86" s="103">
        <v>65</v>
      </c>
      <c r="N86" s="128"/>
      <c r="O86" s="103">
        <v>75</v>
      </c>
      <c r="P86" s="128"/>
    </row>
    <row r="87" spans="1:20" ht="27.75" customHeight="1">
      <c r="A87" s="103">
        <v>6</v>
      </c>
      <c r="B87" s="128"/>
      <c r="C87" s="103">
        <v>16</v>
      </c>
      <c r="D87" s="128"/>
      <c r="E87" s="103">
        <v>26</v>
      </c>
      <c r="F87" s="128"/>
      <c r="G87" s="103">
        <v>36</v>
      </c>
      <c r="H87" s="128"/>
      <c r="I87" s="103">
        <v>46</v>
      </c>
      <c r="J87" s="128"/>
      <c r="K87" s="103">
        <v>56</v>
      </c>
      <c r="L87" s="128"/>
      <c r="M87" s="103">
        <v>66</v>
      </c>
      <c r="N87" s="128"/>
      <c r="O87" s="103">
        <v>76</v>
      </c>
      <c r="P87" s="128"/>
    </row>
    <row r="88" spans="1:20" ht="27.75" customHeight="1">
      <c r="A88" s="103">
        <v>7</v>
      </c>
      <c r="B88" s="128"/>
      <c r="C88" s="103">
        <v>17</v>
      </c>
      <c r="D88" s="128"/>
      <c r="E88" s="103">
        <v>27</v>
      </c>
      <c r="F88" s="128"/>
      <c r="G88" s="103">
        <v>37</v>
      </c>
      <c r="H88" s="128"/>
      <c r="I88" s="103">
        <v>47</v>
      </c>
      <c r="J88" s="128"/>
      <c r="K88" s="103">
        <v>57</v>
      </c>
      <c r="L88" s="128"/>
      <c r="M88" s="103">
        <v>67</v>
      </c>
      <c r="N88" s="128"/>
      <c r="O88" s="103">
        <v>77</v>
      </c>
      <c r="P88" s="128"/>
    </row>
    <row r="89" spans="1:20" ht="27.75" customHeight="1">
      <c r="A89" s="103">
        <v>8</v>
      </c>
      <c r="B89" s="128"/>
      <c r="C89" s="103">
        <v>18</v>
      </c>
      <c r="D89" s="128"/>
      <c r="E89" s="103">
        <v>28</v>
      </c>
      <c r="F89" s="128"/>
      <c r="G89" s="103">
        <v>38</v>
      </c>
      <c r="H89" s="128"/>
      <c r="I89" s="103">
        <v>48</v>
      </c>
      <c r="J89" s="128"/>
      <c r="K89" s="103">
        <v>58</v>
      </c>
      <c r="L89" s="128"/>
      <c r="M89" s="103">
        <v>68</v>
      </c>
      <c r="N89" s="128"/>
      <c r="O89" s="103">
        <v>78</v>
      </c>
      <c r="P89" s="128"/>
    </row>
    <row r="90" spans="1:20" ht="27.75" customHeight="1">
      <c r="A90" s="103">
        <v>9</v>
      </c>
      <c r="B90" s="128"/>
      <c r="C90" s="103">
        <v>19</v>
      </c>
      <c r="D90" s="128"/>
      <c r="E90" s="103">
        <v>29</v>
      </c>
      <c r="F90" s="128"/>
      <c r="G90" s="103">
        <v>39</v>
      </c>
      <c r="H90" s="128"/>
      <c r="I90" s="103">
        <v>49</v>
      </c>
      <c r="J90" s="128"/>
      <c r="K90" s="103">
        <v>59</v>
      </c>
      <c r="L90" s="128"/>
      <c r="M90" s="103">
        <v>69</v>
      </c>
      <c r="N90" s="128"/>
      <c r="O90" s="103">
        <v>79</v>
      </c>
      <c r="P90" s="128"/>
    </row>
    <row r="91" spans="1:20" ht="27.75" customHeight="1">
      <c r="A91" s="103">
        <v>10</v>
      </c>
      <c r="B91" s="128"/>
      <c r="C91" s="103">
        <v>20</v>
      </c>
      <c r="D91" s="128"/>
      <c r="E91" s="103">
        <v>30</v>
      </c>
      <c r="F91" s="128"/>
      <c r="G91" s="103">
        <v>40</v>
      </c>
      <c r="H91" s="128"/>
      <c r="I91" s="103">
        <v>50</v>
      </c>
      <c r="J91" s="128"/>
      <c r="K91" s="103">
        <v>60</v>
      </c>
      <c r="L91" s="128"/>
      <c r="M91" s="103">
        <v>70</v>
      </c>
      <c r="N91" s="128"/>
      <c r="O91" s="103">
        <v>80</v>
      </c>
      <c r="P91" s="128"/>
    </row>
    <row r="92" spans="1:20" ht="27.75" customHeight="1">
      <c r="A92" s="113" t="s">
        <v>9</v>
      </c>
      <c r="B92" s="114" t="str">
        <f>IF(SUM(B82:B91)&gt;0,SUM(B82:B91),"")</f>
        <v/>
      </c>
      <c r="C92" s="113" t="s">
        <v>9</v>
      </c>
      <c r="D92" s="114" t="str">
        <f>IF(SUM(D82:D91)&gt;0,SUM(D82:D91),"")</f>
        <v/>
      </c>
      <c r="E92" s="113" t="s">
        <v>9</v>
      </c>
      <c r="F92" s="114" t="str">
        <f>IF(SUM(F82:F91)&gt;0,SUM(F82:F91),"")</f>
        <v/>
      </c>
      <c r="G92" s="113" t="s">
        <v>9</v>
      </c>
      <c r="H92" s="114" t="str">
        <f>IF(SUM(H82:H91)&gt;0,SUM(H82:H91),"")</f>
        <v/>
      </c>
      <c r="I92" s="113" t="s">
        <v>9</v>
      </c>
      <c r="J92" s="114" t="str">
        <f>IF(SUM(J82:J91)&gt;0,SUM(J82:J91),"")</f>
        <v/>
      </c>
      <c r="K92" s="113" t="s">
        <v>9</v>
      </c>
      <c r="L92" s="114" t="str">
        <f>IF(SUM(L82:L91)&gt;0,SUM(L82:L91),"")</f>
        <v/>
      </c>
      <c r="M92" s="113" t="s">
        <v>9</v>
      </c>
      <c r="N92" s="114" t="str">
        <f>IF(SUM(N82:N91)&gt;0,SUM(N82:N91),"")</f>
        <v/>
      </c>
      <c r="O92" s="113" t="s">
        <v>9</v>
      </c>
      <c r="P92" s="114" t="str">
        <f>IF(SUM(P82:P91)&gt;0,SUM(P82:P91),"")</f>
        <v/>
      </c>
    </row>
    <row r="93" spans="1:20" ht="20.25" customHeight="1">
      <c r="A93" s="108" t="s">
        <v>7</v>
      </c>
      <c r="B93" s="109" t="s">
        <v>8</v>
      </c>
      <c r="C93" s="108" t="s">
        <v>7</v>
      </c>
      <c r="D93" s="109" t="s">
        <v>8</v>
      </c>
      <c r="E93" s="108" t="s">
        <v>7</v>
      </c>
      <c r="F93" s="109" t="s">
        <v>8</v>
      </c>
      <c r="G93" s="108" t="s">
        <v>7</v>
      </c>
      <c r="H93" s="109" t="s">
        <v>8</v>
      </c>
      <c r="I93" s="108" t="s">
        <v>7</v>
      </c>
      <c r="J93" s="109" t="s">
        <v>8</v>
      </c>
      <c r="K93" s="108" t="s">
        <v>7</v>
      </c>
      <c r="L93" s="109" t="s">
        <v>8</v>
      </c>
      <c r="M93" s="108" t="s">
        <v>7</v>
      </c>
      <c r="N93" s="109" t="s">
        <v>8</v>
      </c>
      <c r="O93" s="108" t="s">
        <v>7</v>
      </c>
      <c r="P93" s="109" t="s">
        <v>8</v>
      </c>
    </row>
    <row r="94" spans="1:20" ht="27.75" customHeight="1">
      <c r="A94" s="103">
        <v>81</v>
      </c>
      <c r="B94" s="128"/>
      <c r="C94" s="103">
        <v>91</v>
      </c>
      <c r="D94" s="128"/>
      <c r="E94" s="103">
        <v>101</v>
      </c>
      <c r="F94" s="128"/>
      <c r="G94" s="103">
        <v>111</v>
      </c>
      <c r="H94" s="128"/>
      <c r="I94" s="103">
        <v>121</v>
      </c>
      <c r="J94" s="128"/>
      <c r="K94" s="103">
        <v>131</v>
      </c>
      <c r="L94" s="128"/>
      <c r="M94" s="103">
        <v>141</v>
      </c>
      <c r="N94" s="128"/>
      <c r="O94" s="103">
        <v>151</v>
      </c>
      <c r="P94" s="128"/>
    </row>
    <row r="95" spans="1:20" ht="27.75" customHeight="1">
      <c r="A95" s="103">
        <v>82</v>
      </c>
      <c r="B95" s="128"/>
      <c r="C95" s="103">
        <v>92</v>
      </c>
      <c r="D95" s="128"/>
      <c r="E95" s="103">
        <v>102</v>
      </c>
      <c r="F95" s="128"/>
      <c r="G95" s="103">
        <v>112</v>
      </c>
      <c r="H95" s="128"/>
      <c r="I95" s="103">
        <v>122</v>
      </c>
      <c r="J95" s="128"/>
      <c r="K95" s="103">
        <v>132</v>
      </c>
      <c r="L95" s="128"/>
      <c r="M95" s="103">
        <v>142</v>
      </c>
      <c r="N95" s="128"/>
      <c r="O95" s="103">
        <v>152</v>
      </c>
      <c r="P95" s="128"/>
    </row>
    <row r="96" spans="1:20" ht="27.75" customHeight="1">
      <c r="A96" s="103">
        <v>83</v>
      </c>
      <c r="B96" s="128"/>
      <c r="C96" s="103">
        <v>93</v>
      </c>
      <c r="D96" s="128"/>
      <c r="E96" s="103">
        <v>103</v>
      </c>
      <c r="F96" s="128"/>
      <c r="G96" s="103">
        <v>113</v>
      </c>
      <c r="H96" s="128"/>
      <c r="I96" s="103">
        <v>123</v>
      </c>
      <c r="J96" s="128"/>
      <c r="K96" s="103">
        <v>133</v>
      </c>
      <c r="L96" s="128"/>
      <c r="M96" s="103">
        <v>143</v>
      </c>
      <c r="N96" s="128"/>
      <c r="O96" s="103">
        <v>153</v>
      </c>
      <c r="P96" s="128"/>
    </row>
    <row r="97" spans="1:16" ht="27.75" customHeight="1">
      <c r="A97" s="103">
        <v>84</v>
      </c>
      <c r="B97" s="128"/>
      <c r="C97" s="103">
        <v>94</v>
      </c>
      <c r="D97" s="128"/>
      <c r="E97" s="103">
        <v>104</v>
      </c>
      <c r="F97" s="128"/>
      <c r="G97" s="103">
        <v>114</v>
      </c>
      <c r="H97" s="128"/>
      <c r="I97" s="103">
        <v>124</v>
      </c>
      <c r="J97" s="128"/>
      <c r="K97" s="103">
        <v>134</v>
      </c>
      <c r="L97" s="128"/>
      <c r="M97" s="103">
        <v>144</v>
      </c>
      <c r="N97" s="128"/>
      <c r="O97" s="103">
        <v>154</v>
      </c>
      <c r="P97" s="128"/>
    </row>
    <row r="98" spans="1:16" ht="27.75" customHeight="1">
      <c r="A98" s="103">
        <v>85</v>
      </c>
      <c r="B98" s="128"/>
      <c r="C98" s="103">
        <v>95</v>
      </c>
      <c r="D98" s="128"/>
      <c r="E98" s="103">
        <v>105</v>
      </c>
      <c r="F98" s="128"/>
      <c r="G98" s="103">
        <v>115</v>
      </c>
      <c r="H98" s="128"/>
      <c r="I98" s="103">
        <v>125</v>
      </c>
      <c r="J98" s="128"/>
      <c r="K98" s="103">
        <v>135</v>
      </c>
      <c r="L98" s="128"/>
      <c r="M98" s="103">
        <v>145</v>
      </c>
      <c r="N98" s="128"/>
      <c r="O98" s="103">
        <v>155</v>
      </c>
      <c r="P98" s="128"/>
    </row>
    <row r="99" spans="1:16" ht="27.75" customHeight="1">
      <c r="A99" s="103">
        <v>86</v>
      </c>
      <c r="B99" s="128"/>
      <c r="C99" s="103">
        <v>96</v>
      </c>
      <c r="D99" s="128"/>
      <c r="E99" s="103">
        <v>106</v>
      </c>
      <c r="F99" s="128"/>
      <c r="G99" s="103">
        <v>116</v>
      </c>
      <c r="H99" s="128"/>
      <c r="I99" s="103">
        <v>126</v>
      </c>
      <c r="J99" s="128"/>
      <c r="K99" s="103">
        <v>136</v>
      </c>
      <c r="L99" s="128"/>
      <c r="M99" s="103">
        <v>146</v>
      </c>
      <c r="N99" s="128"/>
      <c r="O99" s="103">
        <v>156</v>
      </c>
      <c r="P99" s="128"/>
    </row>
    <row r="100" spans="1:16" ht="27.75" customHeight="1">
      <c r="A100" s="103">
        <v>87</v>
      </c>
      <c r="B100" s="128"/>
      <c r="C100" s="103">
        <v>97</v>
      </c>
      <c r="D100" s="128"/>
      <c r="E100" s="103">
        <v>107</v>
      </c>
      <c r="F100" s="128"/>
      <c r="G100" s="103">
        <v>117</v>
      </c>
      <c r="H100" s="128"/>
      <c r="I100" s="103">
        <v>127</v>
      </c>
      <c r="J100" s="128"/>
      <c r="K100" s="103">
        <v>137</v>
      </c>
      <c r="L100" s="128"/>
      <c r="M100" s="103">
        <v>147</v>
      </c>
      <c r="N100" s="128"/>
      <c r="O100" s="103">
        <v>157</v>
      </c>
      <c r="P100" s="128"/>
    </row>
    <row r="101" spans="1:16" ht="27.75" customHeight="1">
      <c r="A101" s="103">
        <v>88</v>
      </c>
      <c r="B101" s="128"/>
      <c r="C101" s="103">
        <v>98</v>
      </c>
      <c r="D101" s="128"/>
      <c r="E101" s="103">
        <v>108</v>
      </c>
      <c r="F101" s="128"/>
      <c r="G101" s="103">
        <v>118</v>
      </c>
      <c r="H101" s="128"/>
      <c r="I101" s="103">
        <v>128</v>
      </c>
      <c r="J101" s="128"/>
      <c r="K101" s="103">
        <v>138</v>
      </c>
      <c r="L101" s="128"/>
      <c r="M101" s="103">
        <v>148</v>
      </c>
      <c r="N101" s="128"/>
      <c r="O101" s="103">
        <v>158</v>
      </c>
      <c r="P101" s="128"/>
    </row>
    <row r="102" spans="1:16" ht="27.75" customHeight="1">
      <c r="A102" s="103">
        <v>89</v>
      </c>
      <c r="B102" s="128"/>
      <c r="C102" s="103">
        <v>99</v>
      </c>
      <c r="D102" s="128"/>
      <c r="E102" s="103">
        <v>109</v>
      </c>
      <c r="F102" s="128"/>
      <c r="G102" s="103">
        <v>119</v>
      </c>
      <c r="H102" s="128"/>
      <c r="I102" s="103">
        <v>129</v>
      </c>
      <c r="J102" s="128"/>
      <c r="K102" s="103">
        <v>139</v>
      </c>
      <c r="L102" s="128"/>
      <c r="M102" s="103">
        <v>149</v>
      </c>
      <c r="N102" s="128"/>
      <c r="O102" s="103">
        <v>159</v>
      </c>
      <c r="P102" s="128"/>
    </row>
    <row r="103" spans="1:16" ht="27.75" customHeight="1">
      <c r="A103" s="103">
        <v>90</v>
      </c>
      <c r="B103" s="128"/>
      <c r="C103" s="103">
        <v>100</v>
      </c>
      <c r="D103" s="128"/>
      <c r="E103" s="103">
        <v>110</v>
      </c>
      <c r="F103" s="128"/>
      <c r="G103" s="103">
        <v>120</v>
      </c>
      <c r="H103" s="128"/>
      <c r="I103" s="103">
        <v>130</v>
      </c>
      <c r="J103" s="128"/>
      <c r="K103" s="103">
        <v>140</v>
      </c>
      <c r="L103" s="128"/>
      <c r="M103" s="103">
        <v>150</v>
      </c>
      <c r="N103" s="128"/>
      <c r="O103" s="103">
        <v>160</v>
      </c>
      <c r="P103" s="128"/>
    </row>
    <row r="104" spans="1:16" ht="27.75" customHeight="1">
      <c r="A104" s="113" t="s">
        <v>9</v>
      </c>
      <c r="B104" s="114" t="str">
        <f>IF(SUM(B94:B103)&gt;0,SUM(B94:B103),"")</f>
        <v/>
      </c>
      <c r="C104" s="113" t="s">
        <v>9</v>
      </c>
      <c r="D104" s="114" t="str">
        <f>IF(SUM(D94:D103)&gt;0,SUM(D94:D103),"")</f>
        <v/>
      </c>
      <c r="E104" s="113" t="s">
        <v>9</v>
      </c>
      <c r="F104" s="114" t="str">
        <f>IF(SUM(F94:F103)&gt;0,SUM(F94:F103),"")</f>
        <v/>
      </c>
      <c r="G104" s="113" t="s">
        <v>9</v>
      </c>
      <c r="H104" s="114" t="str">
        <f>IF(SUM(H94:H103)&gt;0,SUM(H94:H103),"")</f>
        <v/>
      </c>
      <c r="I104" s="113" t="s">
        <v>9</v>
      </c>
      <c r="J104" s="114" t="str">
        <f>IF(SUM(J94:J103)&gt;0,SUM(J94:J103),"")</f>
        <v/>
      </c>
      <c r="K104" s="113" t="s">
        <v>9</v>
      </c>
      <c r="L104" s="114" t="str">
        <f>IF(SUM(L94:L103)&gt;0,SUM(L94:L103),"")</f>
        <v/>
      </c>
      <c r="M104" s="113" t="s">
        <v>9</v>
      </c>
      <c r="N104" s="114" t="str">
        <f>IF(SUM(N94:N103)&gt;0,SUM(N94:N103),"")</f>
        <v/>
      </c>
      <c r="O104" s="113" t="s">
        <v>9</v>
      </c>
      <c r="P104" s="114" t="str">
        <f>IF(SUM(P94:P103)&gt;0,SUM(P94:P103),"")</f>
        <v/>
      </c>
    </row>
    <row r="105" spans="1:16" ht="12.75" customHeight="1" thickBot="1"/>
    <row r="106" spans="1:16" ht="20.25" customHeight="1">
      <c r="A106" s="268" t="s">
        <v>10</v>
      </c>
      <c r="B106" s="269"/>
      <c r="C106" s="269"/>
      <c r="D106" s="272" t="s">
        <v>11</v>
      </c>
      <c r="E106" s="273"/>
      <c r="F106" s="273"/>
      <c r="G106" s="273"/>
      <c r="H106" s="274"/>
      <c r="I106" s="105"/>
      <c r="J106" s="103" t="s">
        <v>15</v>
      </c>
      <c r="L106" s="115" t="s">
        <v>17</v>
      </c>
      <c r="M106" s="275" t="s">
        <v>18</v>
      </c>
      <c r="N106" s="275"/>
      <c r="O106" s="276" t="s">
        <v>137</v>
      </c>
      <c r="P106" s="277"/>
    </row>
    <row r="107" spans="1:16" ht="27" customHeight="1">
      <c r="A107" s="270"/>
      <c r="B107" s="271"/>
      <c r="C107" s="271"/>
      <c r="D107" s="272" t="s">
        <v>12</v>
      </c>
      <c r="E107" s="273"/>
      <c r="F107" s="65" t="s">
        <v>13</v>
      </c>
      <c r="G107" s="272" t="s">
        <v>14</v>
      </c>
      <c r="H107" s="274"/>
      <c r="I107" s="105"/>
      <c r="J107" s="278">
        <f>IF(ISBLANK(A82),"",(COUNTA(A94:P103)-80+COUNTA(A82:P91)-80))</f>
        <v>0</v>
      </c>
      <c r="L107" s="280" t="str">
        <f>IF(F108="","",ROUND(F108*G108/10,0))</f>
        <v/>
      </c>
      <c r="M107" s="282" t="str">
        <f>IF(D108=0,"",ROUND(D108*L107/100000,1))</f>
        <v/>
      </c>
      <c r="N107" s="282"/>
      <c r="O107" s="284" t="s">
        <v>135</v>
      </c>
      <c r="P107" s="285"/>
    </row>
    <row r="108" spans="1:16" ht="27" customHeight="1" thickBot="1">
      <c r="A108" s="286">
        <f>はじめに!$G$31</f>
        <v>0</v>
      </c>
      <c r="B108" s="227"/>
      <c r="C108" s="116" t="s">
        <v>20</v>
      </c>
      <c r="D108" s="117">
        <f>IF(ISBLANK(A82),"",SUM(植付3))</f>
        <v>0</v>
      </c>
      <c r="E108" s="118" t="s">
        <v>16</v>
      </c>
      <c r="F108" s="130"/>
      <c r="G108" s="287"/>
      <c r="H108" s="288"/>
      <c r="I108" s="119"/>
      <c r="J108" s="279"/>
      <c r="K108" s="120"/>
      <c r="L108" s="281"/>
      <c r="M108" s="283"/>
      <c r="N108" s="283"/>
      <c r="O108" s="289" t="s">
        <v>136</v>
      </c>
      <c r="P108" s="290"/>
    </row>
    <row r="109" spans="1:16" ht="6" customHeight="1">
      <c r="A109" s="122"/>
      <c r="B109" s="122"/>
      <c r="C109" s="122"/>
      <c r="D109" s="122"/>
      <c r="E109" s="122"/>
      <c r="F109" s="122"/>
      <c r="G109" s="122"/>
      <c r="H109" s="122"/>
      <c r="L109" s="261" t="s">
        <v>147</v>
      </c>
      <c r="M109" s="261"/>
      <c r="N109" s="261"/>
    </row>
    <row r="110" spans="1:16" ht="15.75" customHeight="1">
      <c r="A110" s="10" t="s">
        <v>138</v>
      </c>
      <c r="B110" s="4"/>
      <c r="C110" s="4"/>
      <c r="D110" s="4"/>
      <c r="E110" s="4"/>
      <c r="F110" s="4"/>
      <c r="G110" s="4"/>
      <c r="H110" s="4"/>
      <c r="L110" s="262"/>
      <c r="M110" s="262"/>
      <c r="N110" s="262"/>
    </row>
    <row r="111" spans="1:16" s="123" customFormat="1" ht="16.5" customHeight="1">
      <c r="A111" s="263" t="s">
        <v>139</v>
      </c>
      <c r="B111" s="263"/>
      <c r="C111" s="263"/>
      <c r="D111" s="263"/>
      <c r="E111" s="263" t="s">
        <v>141</v>
      </c>
      <c r="F111" s="263"/>
      <c r="G111" s="263"/>
      <c r="H111" s="263"/>
      <c r="I111" s="263" t="s">
        <v>142</v>
      </c>
      <c r="J111" s="263"/>
      <c r="K111" s="263"/>
      <c r="L111" s="263"/>
      <c r="M111" s="263" t="s">
        <v>143</v>
      </c>
      <c r="N111" s="263"/>
      <c r="O111" s="263"/>
      <c r="P111" s="263"/>
    </row>
    <row r="112" spans="1:16" ht="25.5" customHeight="1">
      <c r="A112" s="264" t="s">
        <v>140</v>
      </c>
      <c r="B112" s="265"/>
      <c r="C112" s="124" t="s">
        <v>145</v>
      </c>
      <c r="D112" s="131"/>
      <c r="E112" s="264" t="s">
        <v>140</v>
      </c>
      <c r="F112" s="265"/>
      <c r="G112" s="124" t="s">
        <v>145</v>
      </c>
      <c r="H112" s="131"/>
      <c r="I112" s="264" t="s">
        <v>140</v>
      </c>
      <c r="J112" s="265"/>
      <c r="K112" s="124" t="s">
        <v>145</v>
      </c>
      <c r="L112" s="131"/>
      <c r="M112" s="264" t="s">
        <v>140</v>
      </c>
      <c r="N112" s="267"/>
      <c r="O112" s="124" t="s">
        <v>145</v>
      </c>
      <c r="P112" s="132"/>
    </row>
    <row r="113" spans="1:20" ht="25.5" customHeight="1">
      <c r="A113" s="264"/>
      <c r="B113" s="266"/>
      <c r="C113" s="124" t="s">
        <v>146</v>
      </c>
      <c r="D113" s="131"/>
      <c r="E113" s="264"/>
      <c r="F113" s="266"/>
      <c r="G113" s="124" t="s">
        <v>146</v>
      </c>
      <c r="H113" s="131"/>
      <c r="I113" s="264"/>
      <c r="J113" s="266"/>
      <c r="K113" s="124" t="s">
        <v>146</v>
      </c>
      <c r="L113" s="131"/>
      <c r="M113" s="264"/>
      <c r="N113" s="267"/>
      <c r="O113" s="124" t="s">
        <v>146</v>
      </c>
      <c r="P113" s="132"/>
    </row>
    <row r="114" spans="1:20" ht="25.5" customHeight="1">
      <c r="A114" s="136" t="s">
        <v>183</v>
      </c>
      <c r="B114" s="7"/>
      <c r="C114" s="7"/>
      <c r="D114" s="7"/>
      <c r="E114" s="7"/>
      <c r="F114" s="7"/>
      <c r="G114" s="136"/>
      <c r="H114" s="137" t="s">
        <v>179</v>
      </c>
      <c r="I114" s="136"/>
      <c r="J114" s="137" t="s">
        <v>180</v>
      </c>
      <c r="K114" s="136"/>
      <c r="L114" s="7" t="s">
        <v>181</v>
      </c>
      <c r="M114" s="7"/>
      <c r="N114" s="137"/>
      <c r="O114" s="136"/>
      <c r="P114" s="137" t="s">
        <v>182</v>
      </c>
    </row>
    <row r="115" spans="1:20" ht="19.5" customHeight="1">
      <c r="A115" s="125" t="s">
        <v>144</v>
      </c>
    </row>
    <row r="116" spans="1:20" ht="7.5" customHeight="1">
      <c r="B116" s="3"/>
      <c r="F116" s="3"/>
      <c r="H116" s="3"/>
    </row>
    <row r="117" spans="1:20" ht="18" customHeight="1">
      <c r="A117" s="103" t="s">
        <v>125</v>
      </c>
      <c r="B117" s="103">
        <f>はじめに!$E$18</f>
        <v>0</v>
      </c>
      <c r="C117" s="291" t="s">
        <v>2</v>
      </c>
      <c r="D117" s="293" t="s">
        <v>127</v>
      </c>
      <c r="E117" s="293"/>
      <c r="F117" s="294" t="s">
        <v>3</v>
      </c>
      <c r="G117" s="295"/>
      <c r="H117" s="296"/>
      <c r="I117" s="295" t="s">
        <v>4</v>
      </c>
      <c r="J117" s="295"/>
      <c r="K117" s="296"/>
      <c r="L117" s="295" t="s">
        <v>5</v>
      </c>
      <c r="M117" s="296"/>
      <c r="N117" s="103" t="s">
        <v>124</v>
      </c>
      <c r="O117" s="297" t="s">
        <v>134</v>
      </c>
      <c r="P117" s="104" t="str">
        <f>はじめに!$E$21</f>
        <v>１バ</v>
      </c>
      <c r="R117" s="105"/>
      <c r="S117" s="47"/>
    </row>
    <row r="118" spans="1:20" ht="41.25" customHeight="1">
      <c r="A118" s="61" t="s">
        <v>126</v>
      </c>
      <c r="B118" s="1" t="s">
        <v>150</v>
      </c>
      <c r="C118" s="292"/>
      <c r="D118" s="299"/>
      <c r="E118" s="300"/>
      <c r="F118" s="299"/>
      <c r="G118" s="300"/>
      <c r="H118" s="301"/>
      <c r="I118" s="299"/>
      <c r="J118" s="300"/>
      <c r="K118" s="301"/>
      <c r="L118" s="231"/>
      <c r="M118" s="302"/>
      <c r="N118" s="133"/>
      <c r="O118" s="298"/>
      <c r="P118" s="134"/>
      <c r="Q118" s="106"/>
      <c r="R118" s="107" t="s">
        <v>19</v>
      </c>
      <c r="S118" s="135"/>
    </row>
    <row r="119" spans="1:20" ht="20.25" customHeight="1">
      <c r="A119" s="108" t="s">
        <v>7</v>
      </c>
      <c r="B119" s="109" t="s">
        <v>8</v>
      </c>
      <c r="C119" s="108" t="s">
        <v>7</v>
      </c>
      <c r="D119" s="109" t="s">
        <v>8</v>
      </c>
      <c r="E119" s="108" t="s">
        <v>7</v>
      </c>
      <c r="F119" s="109" t="s">
        <v>8</v>
      </c>
      <c r="G119" s="108" t="s">
        <v>7</v>
      </c>
      <c r="H119" s="109" t="s">
        <v>8</v>
      </c>
      <c r="I119" s="108" t="s">
        <v>7</v>
      </c>
      <c r="J119" s="109" t="s">
        <v>8</v>
      </c>
      <c r="K119" s="108" t="s">
        <v>7</v>
      </c>
      <c r="L119" s="109" t="s">
        <v>8</v>
      </c>
      <c r="M119" s="108" t="s">
        <v>7</v>
      </c>
      <c r="N119" s="109" t="s">
        <v>8</v>
      </c>
      <c r="O119" s="108" t="s">
        <v>7</v>
      </c>
      <c r="P119" s="109" t="s">
        <v>8</v>
      </c>
      <c r="R119" s="110" t="s">
        <v>72</v>
      </c>
      <c r="S119" s="111" t="str">
        <f>TEXT(TRIM(F118)&amp;" 字 "&amp;TRIM(I118)&amp;" "&amp;TRIM(L118),)</f>
        <v xml:space="preserve"> 字  </v>
      </c>
    </row>
    <row r="120" spans="1:20" ht="27.75" customHeight="1">
      <c r="A120" s="103">
        <v>1</v>
      </c>
      <c r="B120" s="128"/>
      <c r="C120" s="103">
        <v>11</v>
      </c>
      <c r="D120" s="128"/>
      <c r="E120" s="103">
        <v>21</v>
      </c>
      <c r="F120" s="128"/>
      <c r="G120" s="103">
        <v>31</v>
      </c>
      <c r="H120" s="128"/>
      <c r="I120" s="103">
        <v>41</v>
      </c>
      <c r="J120" s="128"/>
      <c r="K120" s="103">
        <v>51</v>
      </c>
      <c r="L120" s="128"/>
      <c r="M120" s="103">
        <v>61</v>
      </c>
      <c r="N120" s="128"/>
      <c r="O120" s="103">
        <v>71</v>
      </c>
      <c r="P120" s="128"/>
    </row>
    <row r="121" spans="1:20" ht="27.75" customHeight="1">
      <c r="A121" s="103">
        <v>2</v>
      </c>
      <c r="B121" s="128"/>
      <c r="C121" s="103">
        <v>12</v>
      </c>
      <c r="D121" s="128"/>
      <c r="E121" s="103">
        <v>22</v>
      </c>
      <c r="F121" s="128"/>
      <c r="G121" s="103">
        <v>32</v>
      </c>
      <c r="H121" s="128"/>
      <c r="I121" s="103">
        <v>42</v>
      </c>
      <c r="J121" s="128"/>
      <c r="K121" s="103">
        <v>52</v>
      </c>
      <c r="L121" s="128"/>
      <c r="M121" s="103">
        <v>62</v>
      </c>
      <c r="N121" s="128"/>
      <c r="O121" s="103">
        <v>72</v>
      </c>
      <c r="P121" s="128"/>
      <c r="R121" s="112" t="s">
        <v>130</v>
      </c>
      <c r="S121" s="112" t="s">
        <v>132</v>
      </c>
      <c r="T121" s="112" t="s">
        <v>133</v>
      </c>
    </row>
    <row r="122" spans="1:20" ht="27.75" customHeight="1">
      <c r="A122" s="103">
        <v>3</v>
      </c>
      <c r="B122" s="128"/>
      <c r="C122" s="103">
        <v>13</v>
      </c>
      <c r="D122" s="128"/>
      <c r="E122" s="103">
        <v>23</v>
      </c>
      <c r="F122" s="128"/>
      <c r="G122" s="103">
        <v>33</v>
      </c>
      <c r="H122" s="128"/>
      <c r="I122" s="103">
        <v>43</v>
      </c>
      <c r="J122" s="128"/>
      <c r="K122" s="103">
        <v>53</v>
      </c>
      <c r="L122" s="128"/>
      <c r="M122" s="103">
        <v>63</v>
      </c>
      <c r="N122" s="128"/>
      <c r="O122" s="103">
        <v>73</v>
      </c>
      <c r="P122" s="128"/>
      <c r="R122" s="112" t="s">
        <v>128</v>
      </c>
      <c r="S122" s="112" t="s">
        <v>131</v>
      </c>
      <c r="T122" s="112" t="s">
        <v>187</v>
      </c>
    </row>
    <row r="123" spans="1:20" ht="27.75" customHeight="1">
      <c r="A123" s="103">
        <v>4</v>
      </c>
      <c r="B123" s="128"/>
      <c r="C123" s="103">
        <v>14</v>
      </c>
      <c r="D123" s="128"/>
      <c r="E123" s="103">
        <v>24</v>
      </c>
      <c r="F123" s="128"/>
      <c r="G123" s="103">
        <v>34</v>
      </c>
      <c r="H123" s="128"/>
      <c r="I123" s="103">
        <v>44</v>
      </c>
      <c r="J123" s="128"/>
      <c r="K123" s="103">
        <v>54</v>
      </c>
      <c r="L123" s="128"/>
      <c r="M123" s="103">
        <v>64</v>
      </c>
      <c r="N123" s="128"/>
      <c r="O123" s="103">
        <v>74</v>
      </c>
      <c r="P123" s="128"/>
      <c r="R123" s="112"/>
      <c r="S123" s="112"/>
      <c r="T123" s="112"/>
    </row>
    <row r="124" spans="1:20" ht="27.75" customHeight="1">
      <c r="A124" s="103">
        <v>5</v>
      </c>
      <c r="B124" s="128"/>
      <c r="C124" s="103">
        <v>15</v>
      </c>
      <c r="D124" s="128"/>
      <c r="E124" s="103">
        <v>25</v>
      </c>
      <c r="F124" s="128"/>
      <c r="G124" s="103">
        <v>35</v>
      </c>
      <c r="H124" s="128"/>
      <c r="I124" s="103">
        <v>45</v>
      </c>
      <c r="J124" s="128"/>
      <c r="K124" s="103">
        <v>55</v>
      </c>
      <c r="L124" s="128"/>
      <c r="M124" s="103">
        <v>65</v>
      </c>
      <c r="N124" s="128"/>
      <c r="O124" s="103">
        <v>75</v>
      </c>
      <c r="P124" s="128"/>
    </row>
    <row r="125" spans="1:20" ht="27.75" customHeight="1">
      <c r="A125" s="103">
        <v>6</v>
      </c>
      <c r="B125" s="128"/>
      <c r="C125" s="103">
        <v>16</v>
      </c>
      <c r="D125" s="128"/>
      <c r="E125" s="103">
        <v>26</v>
      </c>
      <c r="F125" s="128"/>
      <c r="G125" s="103">
        <v>36</v>
      </c>
      <c r="H125" s="128"/>
      <c r="I125" s="103">
        <v>46</v>
      </c>
      <c r="J125" s="128"/>
      <c r="K125" s="103">
        <v>56</v>
      </c>
      <c r="L125" s="128"/>
      <c r="M125" s="103">
        <v>66</v>
      </c>
      <c r="N125" s="128"/>
      <c r="O125" s="103">
        <v>76</v>
      </c>
      <c r="P125" s="128"/>
    </row>
    <row r="126" spans="1:20" ht="27.75" customHeight="1">
      <c r="A126" s="103">
        <v>7</v>
      </c>
      <c r="B126" s="128"/>
      <c r="C126" s="103">
        <v>17</v>
      </c>
      <c r="D126" s="128"/>
      <c r="E126" s="103">
        <v>27</v>
      </c>
      <c r="F126" s="128"/>
      <c r="G126" s="103">
        <v>37</v>
      </c>
      <c r="H126" s="128"/>
      <c r="I126" s="103">
        <v>47</v>
      </c>
      <c r="J126" s="128"/>
      <c r="K126" s="103">
        <v>57</v>
      </c>
      <c r="L126" s="128"/>
      <c r="M126" s="103">
        <v>67</v>
      </c>
      <c r="N126" s="128"/>
      <c r="O126" s="103">
        <v>77</v>
      </c>
      <c r="P126" s="128"/>
    </row>
    <row r="127" spans="1:20" ht="27.75" customHeight="1">
      <c r="A127" s="103">
        <v>8</v>
      </c>
      <c r="B127" s="128"/>
      <c r="C127" s="103">
        <v>18</v>
      </c>
      <c r="D127" s="128"/>
      <c r="E127" s="103">
        <v>28</v>
      </c>
      <c r="F127" s="128"/>
      <c r="G127" s="103">
        <v>38</v>
      </c>
      <c r="H127" s="128"/>
      <c r="I127" s="103">
        <v>48</v>
      </c>
      <c r="J127" s="128"/>
      <c r="K127" s="103">
        <v>58</v>
      </c>
      <c r="L127" s="128"/>
      <c r="M127" s="103">
        <v>68</v>
      </c>
      <c r="N127" s="128"/>
      <c r="O127" s="103">
        <v>78</v>
      </c>
      <c r="P127" s="128"/>
    </row>
    <row r="128" spans="1:20" ht="27.75" customHeight="1">
      <c r="A128" s="103">
        <v>9</v>
      </c>
      <c r="B128" s="128"/>
      <c r="C128" s="103">
        <v>19</v>
      </c>
      <c r="D128" s="128"/>
      <c r="E128" s="103">
        <v>29</v>
      </c>
      <c r="F128" s="128"/>
      <c r="G128" s="103">
        <v>39</v>
      </c>
      <c r="H128" s="128"/>
      <c r="I128" s="103">
        <v>49</v>
      </c>
      <c r="J128" s="128"/>
      <c r="K128" s="103">
        <v>59</v>
      </c>
      <c r="L128" s="128"/>
      <c r="M128" s="103">
        <v>69</v>
      </c>
      <c r="N128" s="128"/>
      <c r="O128" s="103">
        <v>79</v>
      </c>
      <c r="P128" s="128"/>
    </row>
    <row r="129" spans="1:16" ht="27.75" customHeight="1">
      <c r="A129" s="103">
        <v>10</v>
      </c>
      <c r="B129" s="128"/>
      <c r="C129" s="103">
        <v>20</v>
      </c>
      <c r="D129" s="128"/>
      <c r="E129" s="103">
        <v>30</v>
      </c>
      <c r="F129" s="128"/>
      <c r="G129" s="103">
        <v>40</v>
      </c>
      <c r="H129" s="128"/>
      <c r="I129" s="103">
        <v>50</v>
      </c>
      <c r="J129" s="128"/>
      <c r="K129" s="103">
        <v>60</v>
      </c>
      <c r="L129" s="128"/>
      <c r="M129" s="103">
        <v>70</v>
      </c>
      <c r="N129" s="128"/>
      <c r="O129" s="103">
        <v>80</v>
      </c>
      <c r="P129" s="128"/>
    </row>
    <row r="130" spans="1:16" ht="27.75" customHeight="1">
      <c r="A130" s="113" t="s">
        <v>9</v>
      </c>
      <c r="B130" s="114" t="str">
        <f>IF(SUM(B120:B129)&gt;0,SUM(B120:B129),"")</f>
        <v/>
      </c>
      <c r="C130" s="113" t="s">
        <v>9</v>
      </c>
      <c r="D130" s="114" t="str">
        <f>IF(SUM(D120:D129)&gt;0,SUM(D120:D129),"")</f>
        <v/>
      </c>
      <c r="E130" s="113" t="s">
        <v>9</v>
      </c>
      <c r="F130" s="114" t="str">
        <f>IF(SUM(F120:F129)&gt;0,SUM(F120:F129),"")</f>
        <v/>
      </c>
      <c r="G130" s="113" t="s">
        <v>9</v>
      </c>
      <c r="H130" s="114" t="str">
        <f>IF(SUM(H120:H129)&gt;0,SUM(H120:H129),"")</f>
        <v/>
      </c>
      <c r="I130" s="113" t="s">
        <v>9</v>
      </c>
      <c r="J130" s="114" t="str">
        <f>IF(SUM(J120:J129)&gt;0,SUM(J120:J129),"")</f>
        <v/>
      </c>
      <c r="K130" s="113" t="s">
        <v>9</v>
      </c>
      <c r="L130" s="114" t="str">
        <f>IF(SUM(L120:L129)&gt;0,SUM(L120:L129),"")</f>
        <v/>
      </c>
      <c r="M130" s="113" t="s">
        <v>9</v>
      </c>
      <c r="N130" s="114" t="str">
        <f>IF(SUM(N120:N129)&gt;0,SUM(N120:N129),"")</f>
        <v/>
      </c>
      <c r="O130" s="113" t="s">
        <v>9</v>
      </c>
      <c r="P130" s="114" t="str">
        <f>IF(SUM(P120:P129)&gt;0,SUM(P120:P129),"")</f>
        <v/>
      </c>
    </row>
    <row r="131" spans="1:16" ht="20.25" customHeight="1">
      <c r="A131" s="108" t="s">
        <v>7</v>
      </c>
      <c r="B131" s="109" t="s">
        <v>8</v>
      </c>
      <c r="C131" s="108" t="s">
        <v>7</v>
      </c>
      <c r="D131" s="109" t="s">
        <v>8</v>
      </c>
      <c r="E131" s="108" t="s">
        <v>7</v>
      </c>
      <c r="F131" s="109" t="s">
        <v>8</v>
      </c>
      <c r="G131" s="108" t="s">
        <v>7</v>
      </c>
      <c r="H131" s="109" t="s">
        <v>8</v>
      </c>
      <c r="I131" s="108" t="s">
        <v>7</v>
      </c>
      <c r="J131" s="109" t="s">
        <v>8</v>
      </c>
      <c r="K131" s="108" t="s">
        <v>7</v>
      </c>
      <c r="L131" s="109" t="s">
        <v>8</v>
      </c>
      <c r="M131" s="108" t="s">
        <v>7</v>
      </c>
      <c r="N131" s="109" t="s">
        <v>8</v>
      </c>
      <c r="O131" s="108" t="s">
        <v>7</v>
      </c>
      <c r="P131" s="109" t="s">
        <v>8</v>
      </c>
    </row>
    <row r="132" spans="1:16" ht="27.75" customHeight="1">
      <c r="A132" s="103">
        <v>81</v>
      </c>
      <c r="B132" s="128"/>
      <c r="C132" s="103">
        <v>91</v>
      </c>
      <c r="D132" s="128"/>
      <c r="E132" s="103">
        <v>101</v>
      </c>
      <c r="F132" s="128"/>
      <c r="G132" s="103">
        <v>111</v>
      </c>
      <c r="H132" s="128"/>
      <c r="I132" s="103">
        <v>121</v>
      </c>
      <c r="J132" s="128"/>
      <c r="K132" s="103">
        <v>131</v>
      </c>
      <c r="L132" s="128"/>
      <c r="M132" s="103">
        <v>141</v>
      </c>
      <c r="N132" s="128"/>
      <c r="O132" s="103">
        <v>151</v>
      </c>
      <c r="P132" s="128"/>
    </row>
    <row r="133" spans="1:16" ht="27.75" customHeight="1">
      <c r="A133" s="103">
        <v>82</v>
      </c>
      <c r="B133" s="128"/>
      <c r="C133" s="103">
        <v>92</v>
      </c>
      <c r="D133" s="128"/>
      <c r="E133" s="103">
        <v>102</v>
      </c>
      <c r="F133" s="128"/>
      <c r="G133" s="103">
        <v>112</v>
      </c>
      <c r="H133" s="128"/>
      <c r="I133" s="103">
        <v>122</v>
      </c>
      <c r="J133" s="128"/>
      <c r="K133" s="103">
        <v>132</v>
      </c>
      <c r="L133" s="128"/>
      <c r="M133" s="103">
        <v>142</v>
      </c>
      <c r="N133" s="128"/>
      <c r="O133" s="103">
        <v>152</v>
      </c>
      <c r="P133" s="128"/>
    </row>
    <row r="134" spans="1:16" ht="27.75" customHeight="1">
      <c r="A134" s="103">
        <v>83</v>
      </c>
      <c r="B134" s="128"/>
      <c r="C134" s="103">
        <v>93</v>
      </c>
      <c r="D134" s="128"/>
      <c r="E134" s="103">
        <v>103</v>
      </c>
      <c r="F134" s="128"/>
      <c r="G134" s="103">
        <v>113</v>
      </c>
      <c r="H134" s="128"/>
      <c r="I134" s="103">
        <v>123</v>
      </c>
      <c r="J134" s="128"/>
      <c r="K134" s="103">
        <v>133</v>
      </c>
      <c r="L134" s="128"/>
      <c r="M134" s="103">
        <v>143</v>
      </c>
      <c r="N134" s="128"/>
      <c r="O134" s="103">
        <v>153</v>
      </c>
      <c r="P134" s="128"/>
    </row>
    <row r="135" spans="1:16" ht="27.75" customHeight="1">
      <c r="A135" s="103">
        <v>84</v>
      </c>
      <c r="B135" s="128"/>
      <c r="C135" s="103">
        <v>94</v>
      </c>
      <c r="D135" s="128"/>
      <c r="E135" s="103">
        <v>104</v>
      </c>
      <c r="F135" s="128"/>
      <c r="G135" s="103">
        <v>114</v>
      </c>
      <c r="H135" s="128"/>
      <c r="I135" s="103">
        <v>124</v>
      </c>
      <c r="J135" s="128"/>
      <c r="K135" s="103">
        <v>134</v>
      </c>
      <c r="L135" s="128"/>
      <c r="M135" s="103">
        <v>144</v>
      </c>
      <c r="N135" s="128"/>
      <c r="O135" s="103">
        <v>154</v>
      </c>
      <c r="P135" s="128"/>
    </row>
    <row r="136" spans="1:16" ht="27.75" customHeight="1">
      <c r="A136" s="103">
        <v>85</v>
      </c>
      <c r="B136" s="128"/>
      <c r="C136" s="103">
        <v>95</v>
      </c>
      <c r="D136" s="128"/>
      <c r="E136" s="103">
        <v>105</v>
      </c>
      <c r="F136" s="128"/>
      <c r="G136" s="103">
        <v>115</v>
      </c>
      <c r="H136" s="128"/>
      <c r="I136" s="103">
        <v>125</v>
      </c>
      <c r="J136" s="128"/>
      <c r="K136" s="103">
        <v>135</v>
      </c>
      <c r="L136" s="128"/>
      <c r="M136" s="103">
        <v>145</v>
      </c>
      <c r="N136" s="128"/>
      <c r="O136" s="103">
        <v>155</v>
      </c>
      <c r="P136" s="128"/>
    </row>
    <row r="137" spans="1:16" ht="27.75" customHeight="1">
      <c r="A137" s="103">
        <v>86</v>
      </c>
      <c r="B137" s="128"/>
      <c r="C137" s="103">
        <v>96</v>
      </c>
      <c r="D137" s="128"/>
      <c r="E137" s="103">
        <v>106</v>
      </c>
      <c r="F137" s="128"/>
      <c r="G137" s="103">
        <v>116</v>
      </c>
      <c r="H137" s="128"/>
      <c r="I137" s="103">
        <v>126</v>
      </c>
      <c r="J137" s="128"/>
      <c r="K137" s="103">
        <v>136</v>
      </c>
      <c r="L137" s="128"/>
      <c r="M137" s="103">
        <v>146</v>
      </c>
      <c r="N137" s="128"/>
      <c r="O137" s="103">
        <v>156</v>
      </c>
      <c r="P137" s="128"/>
    </row>
    <row r="138" spans="1:16" ht="27.75" customHeight="1">
      <c r="A138" s="103">
        <v>87</v>
      </c>
      <c r="B138" s="128"/>
      <c r="C138" s="103">
        <v>97</v>
      </c>
      <c r="D138" s="128"/>
      <c r="E138" s="103">
        <v>107</v>
      </c>
      <c r="F138" s="128"/>
      <c r="G138" s="103">
        <v>117</v>
      </c>
      <c r="H138" s="128"/>
      <c r="I138" s="103">
        <v>127</v>
      </c>
      <c r="J138" s="128"/>
      <c r="K138" s="103">
        <v>137</v>
      </c>
      <c r="L138" s="128"/>
      <c r="M138" s="103">
        <v>147</v>
      </c>
      <c r="N138" s="128"/>
      <c r="O138" s="103">
        <v>157</v>
      </c>
      <c r="P138" s="128"/>
    </row>
    <row r="139" spans="1:16" ht="27.75" customHeight="1">
      <c r="A139" s="103">
        <v>88</v>
      </c>
      <c r="B139" s="128"/>
      <c r="C139" s="103">
        <v>98</v>
      </c>
      <c r="D139" s="128"/>
      <c r="E139" s="103">
        <v>108</v>
      </c>
      <c r="F139" s="128"/>
      <c r="G139" s="103">
        <v>118</v>
      </c>
      <c r="H139" s="128"/>
      <c r="I139" s="103">
        <v>128</v>
      </c>
      <c r="J139" s="128"/>
      <c r="K139" s="103">
        <v>138</v>
      </c>
      <c r="L139" s="128"/>
      <c r="M139" s="103">
        <v>148</v>
      </c>
      <c r="N139" s="128"/>
      <c r="O139" s="103">
        <v>158</v>
      </c>
      <c r="P139" s="128"/>
    </row>
    <row r="140" spans="1:16" ht="27.75" customHeight="1">
      <c r="A140" s="103">
        <v>89</v>
      </c>
      <c r="B140" s="128"/>
      <c r="C140" s="103">
        <v>99</v>
      </c>
      <c r="D140" s="128"/>
      <c r="E140" s="103">
        <v>109</v>
      </c>
      <c r="F140" s="128"/>
      <c r="G140" s="103">
        <v>119</v>
      </c>
      <c r="H140" s="128"/>
      <c r="I140" s="103">
        <v>129</v>
      </c>
      <c r="J140" s="128"/>
      <c r="K140" s="103">
        <v>139</v>
      </c>
      <c r="L140" s="128"/>
      <c r="M140" s="103">
        <v>149</v>
      </c>
      <c r="N140" s="128"/>
      <c r="O140" s="103">
        <v>159</v>
      </c>
      <c r="P140" s="128"/>
    </row>
    <row r="141" spans="1:16" ht="27.75" customHeight="1">
      <c r="A141" s="103">
        <v>90</v>
      </c>
      <c r="B141" s="128"/>
      <c r="C141" s="103">
        <v>100</v>
      </c>
      <c r="D141" s="128"/>
      <c r="E141" s="103">
        <v>110</v>
      </c>
      <c r="F141" s="128"/>
      <c r="G141" s="103">
        <v>120</v>
      </c>
      <c r="H141" s="128"/>
      <c r="I141" s="103">
        <v>130</v>
      </c>
      <c r="J141" s="128"/>
      <c r="K141" s="103">
        <v>140</v>
      </c>
      <c r="L141" s="128"/>
      <c r="M141" s="103">
        <v>150</v>
      </c>
      <c r="N141" s="128"/>
      <c r="O141" s="103">
        <v>160</v>
      </c>
      <c r="P141" s="128"/>
    </row>
    <row r="142" spans="1:16" ht="27.75" customHeight="1">
      <c r="A142" s="113" t="s">
        <v>9</v>
      </c>
      <c r="B142" s="114" t="str">
        <f>IF(SUM(B132:B141)&gt;0,SUM(B132:B141),"")</f>
        <v/>
      </c>
      <c r="C142" s="113" t="s">
        <v>9</v>
      </c>
      <c r="D142" s="114" t="str">
        <f>IF(SUM(D132:D141)&gt;0,SUM(D132:D141),"")</f>
        <v/>
      </c>
      <c r="E142" s="113" t="s">
        <v>9</v>
      </c>
      <c r="F142" s="114" t="str">
        <f>IF(SUM(F132:F141)&gt;0,SUM(F132:F141),"")</f>
        <v/>
      </c>
      <c r="G142" s="113" t="s">
        <v>9</v>
      </c>
      <c r="H142" s="114" t="str">
        <f>IF(SUM(H132:H141)&gt;0,SUM(H132:H141),"")</f>
        <v/>
      </c>
      <c r="I142" s="113" t="s">
        <v>9</v>
      </c>
      <c r="J142" s="114" t="str">
        <f>IF(SUM(J132:J141)&gt;0,SUM(J132:J141),"")</f>
        <v/>
      </c>
      <c r="K142" s="113" t="s">
        <v>9</v>
      </c>
      <c r="L142" s="114" t="str">
        <f>IF(SUM(L132:L141)&gt;0,SUM(L132:L141),"")</f>
        <v/>
      </c>
      <c r="M142" s="113" t="s">
        <v>9</v>
      </c>
      <c r="N142" s="114" t="str">
        <f>IF(SUM(N132:N141)&gt;0,SUM(N132:N141),"")</f>
        <v/>
      </c>
      <c r="O142" s="113" t="s">
        <v>9</v>
      </c>
      <c r="P142" s="114" t="str">
        <f>IF(SUM(P132:P141)&gt;0,SUM(P132:P141),"")</f>
        <v/>
      </c>
    </row>
    <row r="143" spans="1:16" ht="12.75" customHeight="1" thickBot="1"/>
    <row r="144" spans="1:16" ht="20.25" customHeight="1">
      <c r="A144" s="268" t="s">
        <v>10</v>
      </c>
      <c r="B144" s="269"/>
      <c r="C144" s="269"/>
      <c r="D144" s="272" t="s">
        <v>11</v>
      </c>
      <c r="E144" s="273"/>
      <c r="F144" s="273"/>
      <c r="G144" s="273"/>
      <c r="H144" s="274"/>
      <c r="I144" s="105"/>
      <c r="J144" s="103" t="s">
        <v>15</v>
      </c>
      <c r="L144" s="115" t="s">
        <v>17</v>
      </c>
      <c r="M144" s="275" t="s">
        <v>18</v>
      </c>
      <c r="N144" s="275"/>
      <c r="O144" s="276" t="s">
        <v>137</v>
      </c>
      <c r="P144" s="277"/>
    </row>
    <row r="145" spans="1:20" ht="27" customHeight="1">
      <c r="A145" s="270"/>
      <c r="B145" s="271"/>
      <c r="C145" s="271"/>
      <c r="D145" s="272" t="s">
        <v>12</v>
      </c>
      <c r="E145" s="273"/>
      <c r="F145" s="65" t="s">
        <v>13</v>
      </c>
      <c r="G145" s="272" t="s">
        <v>14</v>
      </c>
      <c r="H145" s="274"/>
      <c r="I145" s="105"/>
      <c r="J145" s="278">
        <f>IF(ISBLANK(A120),"",(COUNTA(A132:P141)-80+COUNTA(A120:P129)-80))</f>
        <v>0</v>
      </c>
      <c r="L145" s="280" t="str">
        <f>IF(F146="","",ROUND(F146*G146/10,0))</f>
        <v/>
      </c>
      <c r="M145" s="282" t="str">
        <f>IF(D146=0,"",ROUND(D146*L145/100000,1))</f>
        <v/>
      </c>
      <c r="N145" s="282"/>
      <c r="O145" s="284" t="s">
        <v>135</v>
      </c>
      <c r="P145" s="285"/>
    </row>
    <row r="146" spans="1:20" ht="27" customHeight="1" thickBot="1">
      <c r="A146" s="286">
        <f>はじめに!$G$32</f>
        <v>0</v>
      </c>
      <c r="B146" s="227"/>
      <c r="C146" s="116" t="s">
        <v>20</v>
      </c>
      <c r="D146" s="117">
        <f>IF(ISBLANK(A120),"",SUM(植付4))</f>
        <v>0</v>
      </c>
      <c r="E146" s="118" t="s">
        <v>16</v>
      </c>
      <c r="F146" s="130"/>
      <c r="G146" s="287"/>
      <c r="H146" s="288"/>
      <c r="I146" s="119"/>
      <c r="J146" s="279"/>
      <c r="K146" s="120"/>
      <c r="L146" s="281"/>
      <c r="M146" s="283"/>
      <c r="N146" s="283"/>
      <c r="O146" s="289" t="s">
        <v>136</v>
      </c>
      <c r="P146" s="290"/>
    </row>
    <row r="147" spans="1:20" ht="6" customHeight="1">
      <c r="A147" s="122"/>
      <c r="B147" s="122"/>
      <c r="C147" s="122"/>
      <c r="D147" s="122"/>
      <c r="E147" s="122"/>
      <c r="F147" s="122"/>
      <c r="G147" s="122"/>
      <c r="H147" s="122"/>
      <c r="L147" s="261" t="s">
        <v>147</v>
      </c>
      <c r="M147" s="261"/>
      <c r="N147" s="261"/>
    </row>
    <row r="148" spans="1:20" ht="15.75" customHeight="1">
      <c r="A148" s="10" t="s">
        <v>138</v>
      </c>
      <c r="B148" s="4"/>
      <c r="C148" s="4"/>
      <c r="D148" s="4"/>
      <c r="E148" s="4"/>
      <c r="F148" s="4"/>
      <c r="G148" s="4"/>
      <c r="H148" s="4"/>
      <c r="L148" s="262"/>
      <c r="M148" s="262"/>
      <c r="N148" s="262"/>
    </row>
    <row r="149" spans="1:20" s="123" customFormat="1" ht="16.5" customHeight="1">
      <c r="A149" s="263" t="s">
        <v>139</v>
      </c>
      <c r="B149" s="263"/>
      <c r="C149" s="263"/>
      <c r="D149" s="263"/>
      <c r="E149" s="263" t="s">
        <v>141</v>
      </c>
      <c r="F149" s="263"/>
      <c r="G149" s="263"/>
      <c r="H149" s="263"/>
      <c r="I149" s="263" t="s">
        <v>142</v>
      </c>
      <c r="J149" s="263"/>
      <c r="K149" s="263"/>
      <c r="L149" s="263"/>
      <c r="M149" s="263" t="s">
        <v>143</v>
      </c>
      <c r="N149" s="263"/>
      <c r="O149" s="263"/>
      <c r="P149" s="263"/>
    </row>
    <row r="150" spans="1:20" ht="25.5" customHeight="1">
      <c r="A150" s="264" t="s">
        <v>140</v>
      </c>
      <c r="B150" s="265"/>
      <c r="C150" s="124" t="s">
        <v>145</v>
      </c>
      <c r="D150" s="131"/>
      <c r="E150" s="264" t="s">
        <v>140</v>
      </c>
      <c r="F150" s="265"/>
      <c r="G150" s="124" t="s">
        <v>145</v>
      </c>
      <c r="H150" s="131"/>
      <c r="I150" s="264" t="s">
        <v>140</v>
      </c>
      <c r="J150" s="265"/>
      <c r="K150" s="124" t="s">
        <v>145</v>
      </c>
      <c r="L150" s="131"/>
      <c r="M150" s="264" t="s">
        <v>140</v>
      </c>
      <c r="N150" s="267"/>
      <c r="O150" s="124" t="s">
        <v>145</v>
      </c>
      <c r="P150" s="132"/>
    </row>
    <row r="151" spans="1:20" ht="25.5" customHeight="1">
      <c r="A151" s="264"/>
      <c r="B151" s="266"/>
      <c r="C151" s="124" t="s">
        <v>146</v>
      </c>
      <c r="D151" s="131"/>
      <c r="E151" s="264"/>
      <c r="F151" s="266"/>
      <c r="G151" s="124" t="s">
        <v>146</v>
      </c>
      <c r="H151" s="131"/>
      <c r="I151" s="264"/>
      <c r="J151" s="266"/>
      <c r="K151" s="124" t="s">
        <v>146</v>
      </c>
      <c r="L151" s="131"/>
      <c r="M151" s="264"/>
      <c r="N151" s="267"/>
      <c r="O151" s="124" t="s">
        <v>146</v>
      </c>
      <c r="P151" s="132"/>
    </row>
    <row r="152" spans="1:20" ht="25.5" customHeight="1">
      <c r="A152" s="136" t="s">
        <v>183</v>
      </c>
      <c r="B152" s="7"/>
      <c r="C152" s="7"/>
      <c r="D152" s="7"/>
      <c r="E152" s="7"/>
      <c r="F152" s="7"/>
      <c r="G152" s="136"/>
      <c r="H152" s="137" t="s">
        <v>179</v>
      </c>
      <c r="I152" s="136"/>
      <c r="J152" s="137" t="s">
        <v>180</v>
      </c>
      <c r="K152" s="136"/>
      <c r="L152" s="7" t="s">
        <v>181</v>
      </c>
      <c r="M152" s="7"/>
      <c r="N152" s="137"/>
      <c r="O152" s="136"/>
      <c r="P152" s="137" t="s">
        <v>182</v>
      </c>
    </row>
    <row r="153" spans="1:20" ht="19.5" customHeight="1">
      <c r="A153" s="125" t="s">
        <v>144</v>
      </c>
    </row>
    <row r="154" spans="1:20" ht="7.5" customHeight="1">
      <c r="B154" s="3"/>
      <c r="F154" s="3"/>
      <c r="H154" s="3"/>
    </row>
    <row r="155" spans="1:20" ht="18" customHeight="1">
      <c r="A155" s="103" t="s">
        <v>125</v>
      </c>
      <c r="B155" s="103">
        <f>はじめに!$E$18</f>
        <v>0</v>
      </c>
      <c r="C155" s="291" t="s">
        <v>2</v>
      </c>
      <c r="D155" s="293" t="s">
        <v>127</v>
      </c>
      <c r="E155" s="293"/>
      <c r="F155" s="294" t="s">
        <v>3</v>
      </c>
      <c r="G155" s="295"/>
      <c r="H155" s="296"/>
      <c r="I155" s="295" t="s">
        <v>4</v>
      </c>
      <c r="J155" s="295"/>
      <c r="K155" s="296"/>
      <c r="L155" s="295" t="s">
        <v>5</v>
      </c>
      <c r="M155" s="296"/>
      <c r="N155" s="103" t="s">
        <v>124</v>
      </c>
      <c r="O155" s="297" t="s">
        <v>134</v>
      </c>
      <c r="P155" s="104" t="str">
        <f>はじめに!$E$21</f>
        <v>１バ</v>
      </c>
      <c r="R155" s="105"/>
      <c r="S155" s="47"/>
    </row>
    <row r="156" spans="1:20" ht="41.25" customHeight="1">
      <c r="A156" s="61" t="s">
        <v>126</v>
      </c>
      <c r="B156" s="1" t="s">
        <v>151</v>
      </c>
      <c r="C156" s="292"/>
      <c r="D156" s="299"/>
      <c r="E156" s="300"/>
      <c r="F156" s="299"/>
      <c r="G156" s="300"/>
      <c r="H156" s="301"/>
      <c r="I156" s="299"/>
      <c r="J156" s="300"/>
      <c r="K156" s="301"/>
      <c r="L156" s="231"/>
      <c r="M156" s="302"/>
      <c r="N156" s="133"/>
      <c r="O156" s="298"/>
      <c r="P156" s="134"/>
      <c r="Q156" s="106"/>
      <c r="R156" s="107" t="s">
        <v>19</v>
      </c>
      <c r="S156" s="135"/>
    </row>
    <row r="157" spans="1:20" ht="20.25" customHeight="1">
      <c r="A157" s="108" t="s">
        <v>7</v>
      </c>
      <c r="B157" s="109" t="s">
        <v>8</v>
      </c>
      <c r="C157" s="108" t="s">
        <v>7</v>
      </c>
      <c r="D157" s="109" t="s">
        <v>8</v>
      </c>
      <c r="E157" s="108" t="s">
        <v>7</v>
      </c>
      <c r="F157" s="109" t="s">
        <v>8</v>
      </c>
      <c r="G157" s="108" t="s">
        <v>7</v>
      </c>
      <c r="H157" s="109" t="s">
        <v>8</v>
      </c>
      <c r="I157" s="108" t="s">
        <v>7</v>
      </c>
      <c r="J157" s="109" t="s">
        <v>8</v>
      </c>
      <c r="K157" s="108" t="s">
        <v>7</v>
      </c>
      <c r="L157" s="109" t="s">
        <v>8</v>
      </c>
      <c r="M157" s="108" t="s">
        <v>7</v>
      </c>
      <c r="N157" s="109" t="s">
        <v>8</v>
      </c>
      <c r="O157" s="108" t="s">
        <v>7</v>
      </c>
      <c r="P157" s="109" t="s">
        <v>8</v>
      </c>
      <c r="R157" s="110" t="s">
        <v>72</v>
      </c>
      <c r="S157" s="111" t="str">
        <f>TEXT(TRIM(F156)&amp;" 字 "&amp;TRIM(I156)&amp;" "&amp;TRIM(L156),)</f>
        <v xml:space="preserve"> 字  </v>
      </c>
    </row>
    <row r="158" spans="1:20" ht="27.75" customHeight="1">
      <c r="A158" s="103">
        <v>1</v>
      </c>
      <c r="B158" s="128"/>
      <c r="C158" s="103">
        <v>11</v>
      </c>
      <c r="D158" s="128"/>
      <c r="E158" s="103">
        <v>21</v>
      </c>
      <c r="F158" s="128"/>
      <c r="G158" s="103">
        <v>31</v>
      </c>
      <c r="H158" s="128"/>
      <c r="I158" s="103">
        <v>41</v>
      </c>
      <c r="J158" s="128"/>
      <c r="K158" s="103">
        <v>51</v>
      </c>
      <c r="L158" s="128"/>
      <c r="M158" s="103">
        <v>61</v>
      </c>
      <c r="N158" s="128"/>
      <c r="O158" s="103">
        <v>71</v>
      </c>
      <c r="P158" s="128"/>
    </row>
    <row r="159" spans="1:20" ht="27.75" customHeight="1">
      <c r="A159" s="103">
        <v>2</v>
      </c>
      <c r="B159" s="128"/>
      <c r="C159" s="103">
        <v>12</v>
      </c>
      <c r="D159" s="128"/>
      <c r="E159" s="103">
        <v>22</v>
      </c>
      <c r="F159" s="128"/>
      <c r="G159" s="103">
        <v>32</v>
      </c>
      <c r="H159" s="128"/>
      <c r="I159" s="103">
        <v>42</v>
      </c>
      <c r="J159" s="128"/>
      <c r="K159" s="103">
        <v>52</v>
      </c>
      <c r="L159" s="128"/>
      <c r="M159" s="103">
        <v>62</v>
      </c>
      <c r="N159" s="128"/>
      <c r="O159" s="103">
        <v>72</v>
      </c>
      <c r="P159" s="128"/>
      <c r="R159" s="112" t="s">
        <v>130</v>
      </c>
      <c r="S159" s="112" t="s">
        <v>132</v>
      </c>
      <c r="T159" s="112" t="s">
        <v>133</v>
      </c>
    </row>
    <row r="160" spans="1:20" ht="27.75" customHeight="1">
      <c r="A160" s="103">
        <v>3</v>
      </c>
      <c r="B160" s="128"/>
      <c r="C160" s="103">
        <v>13</v>
      </c>
      <c r="D160" s="128"/>
      <c r="E160" s="103">
        <v>23</v>
      </c>
      <c r="F160" s="128"/>
      <c r="G160" s="103">
        <v>33</v>
      </c>
      <c r="H160" s="128"/>
      <c r="I160" s="103">
        <v>43</v>
      </c>
      <c r="J160" s="128"/>
      <c r="K160" s="103">
        <v>53</v>
      </c>
      <c r="L160" s="128"/>
      <c r="M160" s="103">
        <v>63</v>
      </c>
      <c r="N160" s="128"/>
      <c r="O160" s="103">
        <v>73</v>
      </c>
      <c r="P160" s="128"/>
      <c r="R160" s="112" t="s">
        <v>128</v>
      </c>
      <c r="S160" s="112" t="s">
        <v>131</v>
      </c>
      <c r="T160" s="112" t="s">
        <v>187</v>
      </c>
    </row>
    <row r="161" spans="1:20" ht="27.75" customHeight="1">
      <c r="A161" s="103">
        <v>4</v>
      </c>
      <c r="B161" s="128"/>
      <c r="C161" s="103">
        <v>14</v>
      </c>
      <c r="D161" s="128"/>
      <c r="E161" s="103">
        <v>24</v>
      </c>
      <c r="F161" s="128"/>
      <c r="G161" s="103">
        <v>34</v>
      </c>
      <c r="H161" s="128"/>
      <c r="I161" s="103">
        <v>44</v>
      </c>
      <c r="J161" s="128"/>
      <c r="K161" s="103">
        <v>54</v>
      </c>
      <c r="L161" s="128"/>
      <c r="M161" s="103">
        <v>64</v>
      </c>
      <c r="N161" s="128"/>
      <c r="O161" s="103">
        <v>74</v>
      </c>
      <c r="P161" s="128"/>
      <c r="R161" s="112"/>
      <c r="S161" s="112"/>
      <c r="T161" s="112"/>
    </row>
    <row r="162" spans="1:20" ht="27.75" customHeight="1">
      <c r="A162" s="103">
        <v>5</v>
      </c>
      <c r="B162" s="128"/>
      <c r="C162" s="103">
        <v>15</v>
      </c>
      <c r="D162" s="128"/>
      <c r="E162" s="103">
        <v>25</v>
      </c>
      <c r="F162" s="128"/>
      <c r="G162" s="103">
        <v>35</v>
      </c>
      <c r="H162" s="128"/>
      <c r="I162" s="103">
        <v>45</v>
      </c>
      <c r="J162" s="128"/>
      <c r="K162" s="103">
        <v>55</v>
      </c>
      <c r="L162" s="128"/>
      <c r="M162" s="103">
        <v>65</v>
      </c>
      <c r="N162" s="128"/>
      <c r="O162" s="103">
        <v>75</v>
      </c>
      <c r="P162" s="128"/>
    </row>
    <row r="163" spans="1:20" ht="27.75" customHeight="1">
      <c r="A163" s="103">
        <v>6</v>
      </c>
      <c r="B163" s="128"/>
      <c r="C163" s="103">
        <v>16</v>
      </c>
      <c r="D163" s="128"/>
      <c r="E163" s="103">
        <v>26</v>
      </c>
      <c r="F163" s="128"/>
      <c r="G163" s="103">
        <v>36</v>
      </c>
      <c r="H163" s="128"/>
      <c r="I163" s="103">
        <v>46</v>
      </c>
      <c r="J163" s="128"/>
      <c r="K163" s="103">
        <v>56</v>
      </c>
      <c r="L163" s="128"/>
      <c r="M163" s="103">
        <v>66</v>
      </c>
      <c r="N163" s="128"/>
      <c r="O163" s="103">
        <v>76</v>
      </c>
      <c r="P163" s="128"/>
    </row>
    <row r="164" spans="1:20" ht="27.75" customHeight="1">
      <c r="A164" s="103">
        <v>7</v>
      </c>
      <c r="B164" s="128"/>
      <c r="C164" s="103">
        <v>17</v>
      </c>
      <c r="D164" s="128"/>
      <c r="E164" s="103">
        <v>27</v>
      </c>
      <c r="F164" s="128"/>
      <c r="G164" s="103">
        <v>37</v>
      </c>
      <c r="H164" s="128"/>
      <c r="I164" s="103">
        <v>47</v>
      </c>
      <c r="J164" s="128"/>
      <c r="K164" s="103">
        <v>57</v>
      </c>
      <c r="L164" s="128"/>
      <c r="M164" s="103">
        <v>67</v>
      </c>
      <c r="N164" s="128"/>
      <c r="O164" s="103">
        <v>77</v>
      </c>
      <c r="P164" s="128"/>
    </row>
    <row r="165" spans="1:20" ht="27.75" customHeight="1">
      <c r="A165" s="103">
        <v>8</v>
      </c>
      <c r="B165" s="128"/>
      <c r="C165" s="103">
        <v>18</v>
      </c>
      <c r="D165" s="128"/>
      <c r="E165" s="103">
        <v>28</v>
      </c>
      <c r="F165" s="128"/>
      <c r="G165" s="103">
        <v>38</v>
      </c>
      <c r="H165" s="128"/>
      <c r="I165" s="103">
        <v>48</v>
      </c>
      <c r="J165" s="128"/>
      <c r="K165" s="103">
        <v>58</v>
      </c>
      <c r="L165" s="128"/>
      <c r="M165" s="103">
        <v>68</v>
      </c>
      <c r="N165" s="128"/>
      <c r="O165" s="103">
        <v>78</v>
      </c>
      <c r="P165" s="128"/>
    </row>
    <row r="166" spans="1:20" ht="27.75" customHeight="1">
      <c r="A166" s="103">
        <v>9</v>
      </c>
      <c r="B166" s="128"/>
      <c r="C166" s="103">
        <v>19</v>
      </c>
      <c r="D166" s="128"/>
      <c r="E166" s="103">
        <v>29</v>
      </c>
      <c r="F166" s="128"/>
      <c r="G166" s="103">
        <v>39</v>
      </c>
      <c r="H166" s="128"/>
      <c r="I166" s="103">
        <v>49</v>
      </c>
      <c r="J166" s="128"/>
      <c r="K166" s="103">
        <v>59</v>
      </c>
      <c r="L166" s="128"/>
      <c r="M166" s="103">
        <v>69</v>
      </c>
      <c r="N166" s="128"/>
      <c r="O166" s="103">
        <v>79</v>
      </c>
      <c r="P166" s="128"/>
    </row>
    <row r="167" spans="1:20" ht="27.75" customHeight="1">
      <c r="A167" s="103">
        <v>10</v>
      </c>
      <c r="B167" s="128"/>
      <c r="C167" s="103">
        <v>20</v>
      </c>
      <c r="D167" s="128"/>
      <c r="E167" s="103">
        <v>30</v>
      </c>
      <c r="F167" s="128"/>
      <c r="G167" s="103">
        <v>40</v>
      </c>
      <c r="H167" s="128"/>
      <c r="I167" s="103">
        <v>50</v>
      </c>
      <c r="J167" s="128"/>
      <c r="K167" s="103">
        <v>60</v>
      </c>
      <c r="L167" s="128"/>
      <c r="M167" s="103">
        <v>70</v>
      </c>
      <c r="N167" s="128"/>
      <c r="O167" s="103">
        <v>80</v>
      </c>
      <c r="P167" s="128"/>
    </row>
    <row r="168" spans="1:20" ht="27.75" customHeight="1">
      <c r="A168" s="113" t="s">
        <v>9</v>
      </c>
      <c r="B168" s="114" t="str">
        <f>IF(SUM(B158:B167)&gt;0,SUM(B158:B167),"")</f>
        <v/>
      </c>
      <c r="C168" s="113" t="s">
        <v>9</v>
      </c>
      <c r="D168" s="114" t="str">
        <f>IF(SUM(D158:D167)&gt;0,SUM(D158:D167),"")</f>
        <v/>
      </c>
      <c r="E168" s="113" t="s">
        <v>9</v>
      </c>
      <c r="F168" s="114" t="str">
        <f>IF(SUM(F158:F167)&gt;0,SUM(F158:F167),"")</f>
        <v/>
      </c>
      <c r="G168" s="113" t="s">
        <v>9</v>
      </c>
      <c r="H168" s="114" t="str">
        <f>IF(SUM(H158:H167)&gt;0,SUM(H158:H167),"")</f>
        <v/>
      </c>
      <c r="I168" s="113" t="s">
        <v>9</v>
      </c>
      <c r="J168" s="114" t="str">
        <f>IF(SUM(J158:J167)&gt;0,SUM(J158:J167),"")</f>
        <v/>
      </c>
      <c r="K168" s="113" t="s">
        <v>9</v>
      </c>
      <c r="L168" s="114" t="str">
        <f>IF(SUM(L158:L167)&gt;0,SUM(L158:L167),"")</f>
        <v/>
      </c>
      <c r="M168" s="113" t="s">
        <v>9</v>
      </c>
      <c r="N168" s="114" t="str">
        <f>IF(SUM(N158:N167)&gt;0,SUM(N158:N167),"")</f>
        <v/>
      </c>
      <c r="O168" s="113" t="s">
        <v>9</v>
      </c>
      <c r="P168" s="114" t="str">
        <f>IF(SUM(P158:P167)&gt;0,SUM(P158:P167),"")</f>
        <v/>
      </c>
    </row>
    <row r="169" spans="1:20" ht="20.25" customHeight="1">
      <c r="A169" s="108" t="s">
        <v>7</v>
      </c>
      <c r="B169" s="109" t="s">
        <v>8</v>
      </c>
      <c r="C169" s="108" t="s">
        <v>7</v>
      </c>
      <c r="D169" s="109" t="s">
        <v>8</v>
      </c>
      <c r="E169" s="108" t="s">
        <v>7</v>
      </c>
      <c r="F169" s="109" t="s">
        <v>8</v>
      </c>
      <c r="G169" s="108" t="s">
        <v>7</v>
      </c>
      <c r="H169" s="109" t="s">
        <v>8</v>
      </c>
      <c r="I169" s="108" t="s">
        <v>7</v>
      </c>
      <c r="J169" s="109" t="s">
        <v>8</v>
      </c>
      <c r="K169" s="108" t="s">
        <v>7</v>
      </c>
      <c r="L169" s="109" t="s">
        <v>8</v>
      </c>
      <c r="M169" s="108" t="s">
        <v>7</v>
      </c>
      <c r="N169" s="109" t="s">
        <v>8</v>
      </c>
      <c r="O169" s="108" t="s">
        <v>7</v>
      </c>
      <c r="P169" s="109" t="s">
        <v>8</v>
      </c>
    </row>
    <row r="170" spans="1:20" ht="27.75" customHeight="1">
      <c r="A170" s="103">
        <v>81</v>
      </c>
      <c r="B170" s="128"/>
      <c r="C170" s="103">
        <v>91</v>
      </c>
      <c r="D170" s="128"/>
      <c r="E170" s="103">
        <v>101</v>
      </c>
      <c r="F170" s="128"/>
      <c r="G170" s="103">
        <v>111</v>
      </c>
      <c r="H170" s="128"/>
      <c r="I170" s="103">
        <v>121</v>
      </c>
      <c r="J170" s="128"/>
      <c r="K170" s="103">
        <v>131</v>
      </c>
      <c r="L170" s="128"/>
      <c r="M170" s="103">
        <v>141</v>
      </c>
      <c r="N170" s="128"/>
      <c r="O170" s="103">
        <v>151</v>
      </c>
      <c r="P170" s="128"/>
    </row>
    <row r="171" spans="1:20" ht="27.75" customHeight="1">
      <c r="A171" s="103">
        <v>82</v>
      </c>
      <c r="B171" s="128"/>
      <c r="C171" s="103">
        <v>92</v>
      </c>
      <c r="D171" s="128"/>
      <c r="E171" s="103">
        <v>102</v>
      </c>
      <c r="F171" s="128"/>
      <c r="G171" s="103">
        <v>112</v>
      </c>
      <c r="H171" s="128"/>
      <c r="I171" s="103">
        <v>122</v>
      </c>
      <c r="J171" s="128"/>
      <c r="K171" s="103">
        <v>132</v>
      </c>
      <c r="L171" s="128"/>
      <c r="M171" s="103">
        <v>142</v>
      </c>
      <c r="N171" s="128"/>
      <c r="O171" s="103">
        <v>152</v>
      </c>
      <c r="P171" s="128"/>
    </row>
    <row r="172" spans="1:20" ht="27.75" customHeight="1">
      <c r="A172" s="103">
        <v>83</v>
      </c>
      <c r="B172" s="128"/>
      <c r="C172" s="103">
        <v>93</v>
      </c>
      <c r="D172" s="128"/>
      <c r="E172" s="103">
        <v>103</v>
      </c>
      <c r="F172" s="128"/>
      <c r="G172" s="103">
        <v>113</v>
      </c>
      <c r="H172" s="128"/>
      <c r="I172" s="103">
        <v>123</v>
      </c>
      <c r="J172" s="128"/>
      <c r="K172" s="103">
        <v>133</v>
      </c>
      <c r="L172" s="128"/>
      <c r="M172" s="103">
        <v>143</v>
      </c>
      <c r="N172" s="128"/>
      <c r="O172" s="103">
        <v>153</v>
      </c>
      <c r="P172" s="128"/>
    </row>
    <row r="173" spans="1:20" ht="27.75" customHeight="1">
      <c r="A173" s="103">
        <v>84</v>
      </c>
      <c r="B173" s="128"/>
      <c r="C173" s="103">
        <v>94</v>
      </c>
      <c r="D173" s="128"/>
      <c r="E173" s="103">
        <v>104</v>
      </c>
      <c r="F173" s="128"/>
      <c r="G173" s="103">
        <v>114</v>
      </c>
      <c r="H173" s="128"/>
      <c r="I173" s="103">
        <v>124</v>
      </c>
      <c r="J173" s="128"/>
      <c r="K173" s="103">
        <v>134</v>
      </c>
      <c r="L173" s="128"/>
      <c r="M173" s="103">
        <v>144</v>
      </c>
      <c r="N173" s="128"/>
      <c r="O173" s="103">
        <v>154</v>
      </c>
      <c r="P173" s="128"/>
    </row>
    <row r="174" spans="1:20" ht="27.75" customHeight="1">
      <c r="A174" s="103">
        <v>85</v>
      </c>
      <c r="B174" s="128"/>
      <c r="C174" s="103">
        <v>95</v>
      </c>
      <c r="D174" s="128"/>
      <c r="E174" s="103">
        <v>105</v>
      </c>
      <c r="F174" s="128"/>
      <c r="G174" s="103">
        <v>115</v>
      </c>
      <c r="H174" s="128"/>
      <c r="I174" s="103">
        <v>125</v>
      </c>
      <c r="J174" s="128"/>
      <c r="K174" s="103">
        <v>135</v>
      </c>
      <c r="L174" s="128"/>
      <c r="M174" s="103">
        <v>145</v>
      </c>
      <c r="N174" s="128"/>
      <c r="O174" s="103">
        <v>155</v>
      </c>
      <c r="P174" s="128"/>
    </row>
    <row r="175" spans="1:20" ht="27.75" customHeight="1">
      <c r="A175" s="103">
        <v>86</v>
      </c>
      <c r="B175" s="128"/>
      <c r="C175" s="103">
        <v>96</v>
      </c>
      <c r="D175" s="128"/>
      <c r="E175" s="103">
        <v>106</v>
      </c>
      <c r="F175" s="128"/>
      <c r="G175" s="103">
        <v>116</v>
      </c>
      <c r="H175" s="128"/>
      <c r="I175" s="103">
        <v>126</v>
      </c>
      <c r="J175" s="128"/>
      <c r="K175" s="103">
        <v>136</v>
      </c>
      <c r="L175" s="128"/>
      <c r="M175" s="103">
        <v>146</v>
      </c>
      <c r="N175" s="128"/>
      <c r="O175" s="103">
        <v>156</v>
      </c>
      <c r="P175" s="128"/>
    </row>
    <row r="176" spans="1:20" ht="27.75" customHeight="1">
      <c r="A176" s="103">
        <v>87</v>
      </c>
      <c r="B176" s="128"/>
      <c r="C176" s="103">
        <v>97</v>
      </c>
      <c r="D176" s="128"/>
      <c r="E176" s="103">
        <v>107</v>
      </c>
      <c r="F176" s="128"/>
      <c r="G176" s="103">
        <v>117</v>
      </c>
      <c r="H176" s="128"/>
      <c r="I176" s="103">
        <v>127</v>
      </c>
      <c r="J176" s="128"/>
      <c r="K176" s="103">
        <v>137</v>
      </c>
      <c r="L176" s="128"/>
      <c r="M176" s="103">
        <v>147</v>
      </c>
      <c r="N176" s="128"/>
      <c r="O176" s="103">
        <v>157</v>
      </c>
      <c r="P176" s="128"/>
    </row>
    <row r="177" spans="1:16" ht="27.75" customHeight="1">
      <c r="A177" s="103">
        <v>88</v>
      </c>
      <c r="B177" s="128"/>
      <c r="C177" s="103">
        <v>98</v>
      </c>
      <c r="D177" s="128"/>
      <c r="E177" s="103">
        <v>108</v>
      </c>
      <c r="F177" s="128"/>
      <c r="G177" s="103">
        <v>118</v>
      </c>
      <c r="H177" s="128"/>
      <c r="I177" s="103">
        <v>128</v>
      </c>
      <c r="J177" s="128"/>
      <c r="K177" s="103">
        <v>138</v>
      </c>
      <c r="L177" s="128"/>
      <c r="M177" s="103">
        <v>148</v>
      </c>
      <c r="N177" s="128"/>
      <c r="O177" s="103">
        <v>158</v>
      </c>
      <c r="P177" s="128"/>
    </row>
    <row r="178" spans="1:16" ht="27.75" customHeight="1">
      <c r="A178" s="103">
        <v>89</v>
      </c>
      <c r="B178" s="128"/>
      <c r="C178" s="103">
        <v>99</v>
      </c>
      <c r="D178" s="128"/>
      <c r="E178" s="103">
        <v>109</v>
      </c>
      <c r="F178" s="128"/>
      <c r="G178" s="103">
        <v>119</v>
      </c>
      <c r="H178" s="128"/>
      <c r="I178" s="103">
        <v>129</v>
      </c>
      <c r="J178" s="128"/>
      <c r="K178" s="103">
        <v>139</v>
      </c>
      <c r="L178" s="128"/>
      <c r="M178" s="103">
        <v>149</v>
      </c>
      <c r="N178" s="128"/>
      <c r="O178" s="103">
        <v>159</v>
      </c>
      <c r="P178" s="128"/>
    </row>
    <row r="179" spans="1:16" ht="27.75" customHeight="1">
      <c r="A179" s="103">
        <v>90</v>
      </c>
      <c r="B179" s="128"/>
      <c r="C179" s="103">
        <v>100</v>
      </c>
      <c r="D179" s="128"/>
      <c r="E179" s="103">
        <v>110</v>
      </c>
      <c r="F179" s="128"/>
      <c r="G179" s="103">
        <v>120</v>
      </c>
      <c r="H179" s="128"/>
      <c r="I179" s="103">
        <v>130</v>
      </c>
      <c r="J179" s="128"/>
      <c r="K179" s="103">
        <v>140</v>
      </c>
      <c r="L179" s="128"/>
      <c r="M179" s="103">
        <v>150</v>
      </c>
      <c r="N179" s="128"/>
      <c r="O179" s="103">
        <v>160</v>
      </c>
      <c r="P179" s="128"/>
    </row>
    <row r="180" spans="1:16" ht="27.75" customHeight="1">
      <c r="A180" s="113" t="s">
        <v>9</v>
      </c>
      <c r="B180" s="114" t="str">
        <f>IF(SUM(B170:B179)&gt;0,SUM(B170:B179),"")</f>
        <v/>
      </c>
      <c r="C180" s="113" t="s">
        <v>9</v>
      </c>
      <c r="D180" s="114" t="str">
        <f>IF(SUM(D170:D179)&gt;0,SUM(D170:D179),"")</f>
        <v/>
      </c>
      <c r="E180" s="113" t="s">
        <v>9</v>
      </c>
      <c r="F180" s="114" t="str">
        <f>IF(SUM(F170:F179)&gt;0,SUM(F170:F179),"")</f>
        <v/>
      </c>
      <c r="G180" s="113" t="s">
        <v>9</v>
      </c>
      <c r="H180" s="114" t="str">
        <f>IF(SUM(H170:H179)&gt;0,SUM(H170:H179),"")</f>
        <v/>
      </c>
      <c r="I180" s="113" t="s">
        <v>9</v>
      </c>
      <c r="J180" s="114" t="str">
        <f>IF(SUM(J170:J179)&gt;0,SUM(J170:J179),"")</f>
        <v/>
      </c>
      <c r="K180" s="113" t="s">
        <v>9</v>
      </c>
      <c r="L180" s="114" t="str">
        <f>IF(SUM(L170:L179)&gt;0,SUM(L170:L179),"")</f>
        <v/>
      </c>
      <c r="M180" s="113" t="s">
        <v>9</v>
      </c>
      <c r="N180" s="114" t="str">
        <f>IF(SUM(N170:N179)&gt;0,SUM(N170:N179),"")</f>
        <v/>
      </c>
      <c r="O180" s="113" t="s">
        <v>9</v>
      </c>
      <c r="P180" s="114" t="str">
        <f>IF(SUM(P170:P179)&gt;0,SUM(P170:P179),"")</f>
        <v/>
      </c>
    </row>
    <row r="181" spans="1:16" ht="12.75" customHeight="1" thickBot="1"/>
    <row r="182" spans="1:16" ht="20.25" customHeight="1">
      <c r="A182" s="268" t="s">
        <v>10</v>
      </c>
      <c r="B182" s="269"/>
      <c r="C182" s="269"/>
      <c r="D182" s="272" t="s">
        <v>11</v>
      </c>
      <c r="E182" s="273"/>
      <c r="F182" s="273"/>
      <c r="G182" s="273"/>
      <c r="H182" s="274"/>
      <c r="I182" s="105"/>
      <c r="J182" s="103" t="s">
        <v>15</v>
      </c>
      <c r="L182" s="115" t="s">
        <v>17</v>
      </c>
      <c r="M182" s="275" t="s">
        <v>18</v>
      </c>
      <c r="N182" s="275"/>
      <c r="O182" s="276" t="s">
        <v>137</v>
      </c>
      <c r="P182" s="277"/>
    </row>
    <row r="183" spans="1:16" ht="27" customHeight="1">
      <c r="A183" s="270"/>
      <c r="B183" s="271"/>
      <c r="C183" s="271"/>
      <c r="D183" s="272" t="s">
        <v>12</v>
      </c>
      <c r="E183" s="273"/>
      <c r="F183" s="65" t="s">
        <v>13</v>
      </c>
      <c r="G183" s="272" t="s">
        <v>14</v>
      </c>
      <c r="H183" s="274"/>
      <c r="I183" s="105"/>
      <c r="J183" s="278">
        <f>IF(ISBLANK(A158),"",(COUNTA(A170:P179)-80+COUNTA(A158:P167)-80))</f>
        <v>0</v>
      </c>
      <c r="L183" s="280" t="str">
        <f>IF(F184="","",ROUND(F184*G184/10,0))</f>
        <v/>
      </c>
      <c r="M183" s="282" t="str">
        <f>IF(D184=0,"",ROUND(D184*L183/100000,1))</f>
        <v/>
      </c>
      <c r="N183" s="282"/>
      <c r="O183" s="284" t="s">
        <v>135</v>
      </c>
      <c r="P183" s="285"/>
    </row>
    <row r="184" spans="1:16" ht="27" customHeight="1" thickBot="1">
      <c r="A184" s="286">
        <f>はじめに!$G$33</f>
        <v>0</v>
      </c>
      <c r="B184" s="227"/>
      <c r="C184" s="116" t="s">
        <v>20</v>
      </c>
      <c r="D184" s="117">
        <f>IF(ISBLANK(A158),"",SUM(植付5))</f>
        <v>0</v>
      </c>
      <c r="E184" s="118" t="s">
        <v>16</v>
      </c>
      <c r="F184" s="130"/>
      <c r="G184" s="287"/>
      <c r="H184" s="288"/>
      <c r="I184" s="119"/>
      <c r="J184" s="279"/>
      <c r="K184" s="120"/>
      <c r="L184" s="281"/>
      <c r="M184" s="283"/>
      <c r="N184" s="283"/>
      <c r="O184" s="289" t="s">
        <v>136</v>
      </c>
      <c r="P184" s="290"/>
    </row>
    <row r="185" spans="1:16" ht="6" customHeight="1">
      <c r="A185" s="122"/>
      <c r="B185" s="122"/>
      <c r="C185" s="122"/>
      <c r="D185" s="122"/>
      <c r="E185" s="122"/>
      <c r="F185" s="122"/>
      <c r="G185" s="122"/>
      <c r="H185" s="122"/>
      <c r="L185" s="261" t="s">
        <v>147</v>
      </c>
      <c r="M185" s="261"/>
      <c r="N185" s="261"/>
    </row>
    <row r="186" spans="1:16" ht="15.75" customHeight="1">
      <c r="A186" s="10" t="s">
        <v>138</v>
      </c>
      <c r="B186" s="4"/>
      <c r="C186" s="4"/>
      <c r="D186" s="4"/>
      <c r="E186" s="4"/>
      <c r="F186" s="4"/>
      <c r="G186" s="4"/>
      <c r="H186" s="4"/>
      <c r="L186" s="262"/>
      <c r="M186" s="262"/>
      <c r="N186" s="262"/>
    </row>
    <row r="187" spans="1:16" s="123" customFormat="1" ht="16.5" customHeight="1">
      <c r="A187" s="263" t="s">
        <v>139</v>
      </c>
      <c r="B187" s="263"/>
      <c r="C187" s="263"/>
      <c r="D187" s="263"/>
      <c r="E187" s="263" t="s">
        <v>141</v>
      </c>
      <c r="F187" s="263"/>
      <c r="G187" s="263"/>
      <c r="H187" s="263"/>
      <c r="I187" s="263" t="s">
        <v>142</v>
      </c>
      <c r="J187" s="263"/>
      <c r="K187" s="263"/>
      <c r="L187" s="263"/>
      <c r="M187" s="263" t="s">
        <v>143</v>
      </c>
      <c r="N187" s="263"/>
      <c r="O187" s="263"/>
      <c r="P187" s="263"/>
    </row>
    <row r="188" spans="1:16" ht="25.5" customHeight="1">
      <c r="A188" s="264" t="s">
        <v>140</v>
      </c>
      <c r="B188" s="265"/>
      <c r="C188" s="124" t="s">
        <v>145</v>
      </c>
      <c r="D188" s="131"/>
      <c r="E188" s="264" t="s">
        <v>140</v>
      </c>
      <c r="F188" s="265"/>
      <c r="G188" s="124" t="s">
        <v>145</v>
      </c>
      <c r="H188" s="131"/>
      <c r="I188" s="264" t="s">
        <v>140</v>
      </c>
      <c r="J188" s="265"/>
      <c r="K188" s="124" t="s">
        <v>145</v>
      </c>
      <c r="L188" s="131"/>
      <c r="M188" s="264" t="s">
        <v>140</v>
      </c>
      <c r="N188" s="267"/>
      <c r="O188" s="124" t="s">
        <v>145</v>
      </c>
      <c r="P188" s="132"/>
    </row>
    <row r="189" spans="1:16" ht="25.5" customHeight="1">
      <c r="A189" s="264"/>
      <c r="B189" s="266"/>
      <c r="C189" s="124" t="s">
        <v>146</v>
      </c>
      <c r="D189" s="131"/>
      <c r="E189" s="264"/>
      <c r="F189" s="266"/>
      <c r="G189" s="124" t="s">
        <v>146</v>
      </c>
      <c r="H189" s="131"/>
      <c r="I189" s="264"/>
      <c r="J189" s="266"/>
      <c r="K189" s="124" t="s">
        <v>146</v>
      </c>
      <c r="L189" s="131"/>
      <c r="M189" s="264"/>
      <c r="N189" s="267"/>
      <c r="O189" s="124" t="s">
        <v>146</v>
      </c>
      <c r="P189" s="132"/>
    </row>
    <row r="190" spans="1:16" ht="25.5" customHeight="1">
      <c r="A190" s="136" t="s">
        <v>183</v>
      </c>
      <c r="B190" s="7"/>
      <c r="C190" s="7"/>
      <c r="D190" s="7"/>
      <c r="E190" s="7"/>
      <c r="F190" s="7"/>
      <c r="G190" s="136"/>
      <c r="H190" s="137" t="s">
        <v>179</v>
      </c>
      <c r="I190" s="136"/>
      <c r="J190" s="137" t="s">
        <v>180</v>
      </c>
      <c r="K190" s="136"/>
      <c r="L190" s="7" t="s">
        <v>181</v>
      </c>
      <c r="M190" s="7"/>
      <c r="N190" s="137"/>
      <c r="O190" s="136"/>
      <c r="P190" s="137" t="s">
        <v>182</v>
      </c>
    </row>
    <row r="191" spans="1:16" ht="19.5" customHeight="1">
      <c r="A191" s="125" t="s">
        <v>144</v>
      </c>
    </row>
    <row r="192" spans="1:16" ht="7.5" customHeight="1">
      <c r="B192" s="3"/>
      <c r="F192" s="3"/>
      <c r="H192" s="3"/>
    </row>
    <row r="193" spans="1:20" ht="18" customHeight="1">
      <c r="A193" s="103" t="s">
        <v>125</v>
      </c>
      <c r="B193" s="103">
        <f>はじめに!$E$18</f>
        <v>0</v>
      </c>
      <c r="C193" s="291" t="s">
        <v>2</v>
      </c>
      <c r="D193" s="293" t="s">
        <v>127</v>
      </c>
      <c r="E193" s="293"/>
      <c r="F193" s="294" t="s">
        <v>3</v>
      </c>
      <c r="G193" s="295"/>
      <c r="H193" s="296"/>
      <c r="I193" s="295" t="s">
        <v>4</v>
      </c>
      <c r="J193" s="295"/>
      <c r="K193" s="296"/>
      <c r="L193" s="295" t="s">
        <v>5</v>
      </c>
      <c r="M193" s="296"/>
      <c r="N193" s="103" t="s">
        <v>124</v>
      </c>
      <c r="O193" s="297" t="s">
        <v>134</v>
      </c>
      <c r="P193" s="104" t="str">
        <f>はじめに!$E$21</f>
        <v>１バ</v>
      </c>
      <c r="R193" s="105"/>
      <c r="S193" s="47"/>
    </row>
    <row r="194" spans="1:20" ht="41.25" customHeight="1">
      <c r="A194" s="61" t="s">
        <v>126</v>
      </c>
      <c r="B194" s="1" t="s">
        <v>152</v>
      </c>
      <c r="C194" s="292"/>
      <c r="D194" s="299"/>
      <c r="E194" s="300"/>
      <c r="F194" s="299"/>
      <c r="G194" s="300"/>
      <c r="H194" s="301"/>
      <c r="I194" s="299"/>
      <c r="J194" s="300"/>
      <c r="K194" s="301"/>
      <c r="L194" s="231"/>
      <c r="M194" s="302"/>
      <c r="N194" s="133"/>
      <c r="O194" s="298"/>
      <c r="P194" s="134"/>
      <c r="Q194" s="106"/>
      <c r="R194" s="107" t="s">
        <v>19</v>
      </c>
      <c r="S194" s="135"/>
    </row>
    <row r="195" spans="1:20" ht="20.25" customHeight="1">
      <c r="A195" s="108" t="s">
        <v>7</v>
      </c>
      <c r="B195" s="109" t="s">
        <v>8</v>
      </c>
      <c r="C195" s="108" t="s">
        <v>7</v>
      </c>
      <c r="D195" s="109" t="s">
        <v>8</v>
      </c>
      <c r="E195" s="108" t="s">
        <v>7</v>
      </c>
      <c r="F195" s="109" t="s">
        <v>8</v>
      </c>
      <c r="G195" s="108" t="s">
        <v>7</v>
      </c>
      <c r="H195" s="109" t="s">
        <v>8</v>
      </c>
      <c r="I195" s="108" t="s">
        <v>7</v>
      </c>
      <c r="J195" s="109" t="s">
        <v>8</v>
      </c>
      <c r="K195" s="108" t="s">
        <v>7</v>
      </c>
      <c r="L195" s="109" t="s">
        <v>8</v>
      </c>
      <c r="M195" s="108" t="s">
        <v>7</v>
      </c>
      <c r="N195" s="109" t="s">
        <v>8</v>
      </c>
      <c r="O195" s="108" t="s">
        <v>7</v>
      </c>
      <c r="P195" s="109" t="s">
        <v>8</v>
      </c>
      <c r="R195" s="110" t="s">
        <v>72</v>
      </c>
      <c r="S195" s="111" t="str">
        <f>TEXT(TRIM(F194)&amp;" 字 "&amp;TRIM(I194)&amp;" "&amp;TRIM(L194),)</f>
        <v xml:space="preserve"> 字  </v>
      </c>
    </row>
    <row r="196" spans="1:20" ht="27.75" customHeight="1">
      <c r="A196" s="103">
        <v>1</v>
      </c>
      <c r="B196" s="128"/>
      <c r="C196" s="103">
        <v>11</v>
      </c>
      <c r="D196" s="128"/>
      <c r="E196" s="103">
        <v>21</v>
      </c>
      <c r="F196" s="128"/>
      <c r="G196" s="103">
        <v>31</v>
      </c>
      <c r="H196" s="128"/>
      <c r="I196" s="103">
        <v>41</v>
      </c>
      <c r="J196" s="128"/>
      <c r="K196" s="103">
        <v>51</v>
      </c>
      <c r="L196" s="128"/>
      <c r="M196" s="103">
        <v>61</v>
      </c>
      <c r="N196" s="128"/>
      <c r="O196" s="103">
        <v>71</v>
      </c>
      <c r="P196" s="128"/>
    </row>
    <row r="197" spans="1:20" ht="27.75" customHeight="1">
      <c r="A197" s="103">
        <v>2</v>
      </c>
      <c r="B197" s="128"/>
      <c r="C197" s="103">
        <v>12</v>
      </c>
      <c r="D197" s="128"/>
      <c r="E197" s="103">
        <v>22</v>
      </c>
      <c r="F197" s="128"/>
      <c r="G197" s="103">
        <v>32</v>
      </c>
      <c r="H197" s="128"/>
      <c r="I197" s="103">
        <v>42</v>
      </c>
      <c r="J197" s="128"/>
      <c r="K197" s="103">
        <v>52</v>
      </c>
      <c r="L197" s="128"/>
      <c r="M197" s="103">
        <v>62</v>
      </c>
      <c r="N197" s="128"/>
      <c r="O197" s="103">
        <v>72</v>
      </c>
      <c r="P197" s="128"/>
      <c r="R197" s="112" t="s">
        <v>130</v>
      </c>
      <c r="S197" s="112" t="s">
        <v>132</v>
      </c>
      <c r="T197" s="112" t="s">
        <v>133</v>
      </c>
    </row>
    <row r="198" spans="1:20" ht="27.75" customHeight="1">
      <c r="A198" s="103">
        <v>3</v>
      </c>
      <c r="B198" s="128"/>
      <c r="C198" s="103">
        <v>13</v>
      </c>
      <c r="D198" s="128"/>
      <c r="E198" s="103">
        <v>23</v>
      </c>
      <c r="F198" s="128"/>
      <c r="G198" s="103">
        <v>33</v>
      </c>
      <c r="H198" s="128"/>
      <c r="I198" s="103">
        <v>43</v>
      </c>
      <c r="J198" s="128"/>
      <c r="K198" s="103">
        <v>53</v>
      </c>
      <c r="L198" s="128"/>
      <c r="M198" s="103">
        <v>63</v>
      </c>
      <c r="N198" s="128"/>
      <c r="O198" s="103">
        <v>73</v>
      </c>
      <c r="P198" s="128"/>
      <c r="R198" s="112" t="s">
        <v>128</v>
      </c>
      <c r="S198" s="112" t="s">
        <v>131</v>
      </c>
      <c r="T198" s="112" t="s">
        <v>187</v>
      </c>
    </row>
    <row r="199" spans="1:20" ht="27.75" customHeight="1">
      <c r="A199" s="103">
        <v>4</v>
      </c>
      <c r="B199" s="128"/>
      <c r="C199" s="103">
        <v>14</v>
      </c>
      <c r="D199" s="128"/>
      <c r="E199" s="103">
        <v>24</v>
      </c>
      <c r="F199" s="128"/>
      <c r="G199" s="103">
        <v>34</v>
      </c>
      <c r="H199" s="128"/>
      <c r="I199" s="103">
        <v>44</v>
      </c>
      <c r="J199" s="128"/>
      <c r="K199" s="103">
        <v>54</v>
      </c>
      <c r="L199" s="128"/>
      <c r="M199" s="103">
        <v>64</v>
      </c>
      <c r="N199" s="128"/>
      <c r="O199" s="103">
        <v>74</v>
      </c>
      <c r="P199" s="128"/>
      <c r="R199" s="112"/>
      <c r="S199" s="112"/>
      <c r="T199" s="112"/>
    </row>
    <row r="200" spans="1:20" ht="27.75" customHeight="1">
      <c r="A200" s="103">
        <v>5</v>
      </c>
      <c r="B200" s="128"/>
      <c r="C200" s="103">
        <v>15</v>
      </c>
      <c r="D200" s="128"/>
      <c r="E200" s="103">
        <v>25</v>
      </c>
      <c r="F200" s="128"/>
      <c r="G200" s="103">
        <v>35</v>
      </c>
      <c r="H200" s="128"/>
      <c r="I200" s="103">
        <v>45</v>
      </c>
      <c r="J200" s="128"/>
      <c r="K200" s="103">
        <v>55</v>
      </c>
      <c r="L200" s="128"/>
      <c r="M200" s="103">
        <v>65</v>
      </c>
      <c r="N200" s="128"/>
      <c r="O200" s="103">
        <v>75</v>
      </c>
      <c r="P200" s="128"/>
    </row>
    <row r="201" spans="1:20" ht="27.75" customHeight="1">
      <c r="A201" s="103">
        <v>6</v>
      </c>
      <c r="B201" s="128"/>
      <c r="C201" s="103">
        <v>16</v>
      </c>
      <c r="D201" s="128"/>
      <c r="E201" s="103">
        <v>26</v>
      </c>
      <c r="F201" s="128"/>
      <c r="G201" s="103">
        <v>36</v>
      </c>
      <c r="H201" s="128"/>
      <c r="I201" s="103">
        <v>46</v>
      </c>
      <c r="J201" s="128"/>
      <c r="K201" s="103">
        <v>56</v>
      </c>
      <c r="L201" s="128"/>
      <c r="M201" s="103">
        <v>66</v>
      </c>
      <c r="N201" s="128"/>
      <c r="O201" s="103">
        <v>76</v>
      </c>
      <c r="P201" s="128"/>
    </row>
    <row r="202" spans="1:20" ht="27.75" customHeight="1">
      <c r="A202" s="103">
        <v>7</v>
      </c>
      <c r="B202" s="128"/>
      <c r="C202" s="103">
        <v>17</v>
      </c>
      <c r="D202" s="128"/>
      <c r="E202" s="103">
        <v>27</v>
      </c>
      <c r="F202" s="128"/>
      <c r="G202" s="103">
        <v>37</v>
      </c>
      <c r="H202" s="128"/>
      <c r="I202" s="103">
        <v>47</v>
      </c>
      <c r="J202" s="128"/>
      <c r="K202" s="103">
        <v>57</v>
      </c>
      <c r="L202" s="128"/>
      <c r="M202" s="103">
        <v>67</v>
      </c>
      <c r="N202" s="128"/>
      <c r="O202" s="103">
        <v>77</v>
      </c>
      <c r="P202" s="128"/>
    </row>
    <row r="203" spans="1:20" ht="27.75" customHeight="1">
      <c r="A203" s="103">
        <v>8</v>
      </c>
      <c r="B203" s="128"/>
      <c r="C203" s="103">
        <v>18</v>
      </c>
      <c r="D203" s="128"/>
      <c r="E203" s="103">
        <v>28</v>
      </c>
      <c r="F203" s="128"/>
      <c r="G203" s="103">
        <v>38</v>
      </c>
      <c r="H203" s="128"/>
      <c r="I203" s="103">
        <v>48</v>
      </c>
      <c r="J203" s="128"/>
      <c r="K203" s="103">
        <v>58</v>
      </c>
      <c r="L203" s="128"/>
      <c r="M203" s="103">
        <v>68</v>
      </c>
      <c r="N203" s="128"/>
      <c r="O203" s="103">
        <v>78</v>
      </c>
      <c r="P203" s="128"/>
    </row>
    <row r="204" spans="1:20" ht="27.75" customHeight="1">
      <c r="A204" s="103">
        <v>9</v>
      </c>
      <c r="B204" s="128"/>
      <c r="C204" s="103">
        <v>19</v>
      </c>
      <c r="D204" s="128"/>
      <c r="E204" s="103">
        <v>29</v>
      </c>
      <c r="F204" s="128"/>
      <c r="G204" s="103">
        <v>39</v>
      </c>
      <c r="H204" s="128"/>
      <c r="I204" s="103">
        <v>49</v>
      </c>
      <c r="J204" s="128"/>
      <c r="K204" s="103">
        <v>59</v>
      </c>
      <c r="L204" s="128"/>
      <c r="M204" s="103">
        <v>69</v>
      </c>
      <c r="N204" s="128"/>
      <c r="O204" s="103">
        <v>79</v>
      </c>
      <c r="P204" s="128"/>
    </row>
    <row r="205" spans="1:20" ht="27.75" customHeight="1">
      <c r="A205" s="103">
        <v>10</v>
      </c>
      <c r="B205" s="128"/>
      <c r="C205" s="103">
        <v>20</v>
      </c>
      <c r="D205" s="128"/>
      <c r="E205" s="103">
        <v>30</v>
      </c>
      <c r="F205" s="128"/>
      <c r="G205" s="103">
        <v>40</v>
      </c>
      <c r="H205" s="128"/>
      <c r="I205" s="103">
        <v>50</v>
      </c>
      <c r="J205" s="128"/>
      <c r="K205" s="103">
        <v>60</v>
      </c>
      <c r="L205" s="128"/>
      <c r="M205" s="103">
        <v>70</v>
      </c>
      <c r="N205" s="128"/>
      <c r="O205" s="103">
        <v>80</v>
      </c>
      <c r="P205" s="128"/>
    </row>
    <row r="206" spans="1:20" ht="27.75" customHeight="1">
      <c r="A206" s="113" t="s">
        <v>9</v>
      </c>
      <c r="B206" s="114" t="str">
        <f>IF(SUM(B196:B205)&gt;0,SUM(B196:B205),"")</f>
        <v/>
      </c>
      <c r="C206" s="113" t="s">
        <v>9</v>
      </c>
      <c r="D206" s="114" t="str">
        <f>IF(SUM(D196:D205)&gt;0,SUM(D196:D205),"")</f>
        <v/>
      </c>
      <c r="E206" s="113" t="s">
        <v>9</v>
      </c>
      <c r="F206" s="114" t="str">
        <f>IF(SUM(F196:F205)&gt;0,SUM(F196:F205),"")</f>
        <v/>
      </c>
      <c r="G206" s="113" t="s">
        <v>9</v>
      </c>
      <c r="H206" s="114" t="str">
        <f>IF(SUM(H196:H205)&gt;0,SUM(H196:H205),"")</f>
        <v/>
      </c>
      <c r="I206" s="113" t="s">
        <v>9</v>
      </c>
      <c r="J206" s="114" t="str">
        <f>IF(SUM(J196:J205)&gt;0,SUM(J196:J205),"")</f>
        <v/>
      </c>
      <c r="K206" s="113" t="s">
        <v>9</v>
      </c>
      <c r="L206" s="114" t="str">
        <f>IF(SUM(L196:L205)&gt;0,SUM(L196:L205),"")</f>
        <v/>
      </c>
      <c r="M206" s="113" t="s">
        <v>9</v>
      </c>
      <c r="N206" s="114" t="str">
        <f>IF(SUM(N196:N205)&gt;0,SUM(N196:N205),"")</f>
        <v/>
      </c>
      <c r="O206" s="113" t="s">
        <v>9</v>
      </c>
      <c r="P206" s="114" t="str">
        <f>IF(SUM(P196:P205)&gt;0,SUM(P196:P205),"")</f>
        <v/>
      </c>
    </row>
    <row r="207" spans="1:20" ht="20.25" customHeight="1">
      <c r="A207" s="108" t="s">
        <v>7</v>
      </c>
      <c r="B207" s="109" t="s">
        <v>8</v>
      </c>
      <c r="C207" s="108" t="s">
        <v>7</v>
      </c>
      <c r="D207" s="109" t="s">
        <v>8</v>
      </c>
      <c r="E207" s="108" t="s">
        <v>7</v>
      </c>
      <c r="F207" s="109" t="s">
        <v>8</v>
      </c>
      <c r="G207" s="108" t="s">
        <v>7</v>
      </c>
      <c r="H207" s="109" t="s">
        <v>8</v>
      </c>
      <c r="I207" s="108" t="s">
        <v>7</v>
      </c>
      <c r="J207" s="109" t="s">
        <v>8</v>
      </c>
      <c r="K207" s="108" t="s">
        <v>7</v>
      </c>
      <c r="L207" s="109" t="s">
        <v>8</v>
      </c>
      <c r="M207" s="108" t="s">
        <v>7</v>
      </c>
      <c r="N207" s="109" t="s">
        <v>8</v>
      </c>
      <c r="O207" s="108" t="s">
        <v>7</v>
      </c>
      <c r="P207" s="109" t="s">
        <v>8</v>
      </c>
    </row>
    <row r="208" spans="1:20" ht="27.75" customHeight="1">
      <c r="A208" s="103">
        <v>81</v>
      </c>
      <c r="B208" s="128"/>
      <c r="C208" s="103">
        <v>91</v>
      </c>
      <c r="D208" s="128"/>
      <c r="E208" s="103">
        <v>101</v>
      </c>
      <c r="F208" s="128"/>
      <c r="G208" s="103">
        <v>111</v>
      </c>
      <c r="H208" s="128"/>
      <c r="I208" s="103">
        <v>121</v>
      </c>
      <c r="J208" s="128"/>
      <c r="K208" s="103">
        <v>131</v>
      </c>
      <c r="L208" s="128"/>
      <c r="M208" s="103">
        <v>141</v>
      </c>
      <c r="N208" s="128"/>
      <c r="O208" s="103">
        <v>151</v>
      </c>
      <c r="P208" s="128"/>
    </row>
    <row r="209" spans="1:16" ht="27.75" customHeight="1">
      <c r="A209" s="103">
        <v>82</v>
      </c>
      <c r="B209" s="128"/>
      <c r="C209" s="103">
        <v>92</v>
      </c>
      <c r="D209" s="128"/>
      <c r="E209" s="103">
        <v>102</v>
      </c>
      <c r="F209" s="128"/>
      <c r="G209" s="103">
        <v>112</v>
      </c>
      <c r="H209" s="128"/>
      <c r="I209" s="103">
        <v>122</v>
      </c>
      <c r="J209" s="128"/>
      <c r="K209" s="103">
        <v>132</v>
      </c>
      <c r="L209" s="128"/>
      <c r="M209" s="103">
        <v>142</v>
      </c>
      <c r="N209" s="128"/>
      <c r="O209" s="103">
        <v>152</v>
      </c>
      <c r="P209" s="128"/>
    </row>
    <row r="210" spans="1:16" ht="27.75" customHeight="1">
      <c r="A210" s="103">
        <v>83</v>
      </c>
      <c r="B210" s="128"/>
      <c r="C210" s="103">
        <v>93</v>
      </c>
      <c r="D210" s="128"/>
      <c r="E210" s="103">
        <v>103</v>
      </c>
      <c r="F210" s="128"/>
      <c r="G210" s="103">
        <v>113</v>
      </c>
      <c r="H210" s="128"/>
      <c r="I210" s="103">
        <v>123</v>
      </c>
      <c r="J210" s="128"/>
      <c r="K210" s="103">
        <v>133</v>
      </c>
      <c r="L210" s="128"/>
      <c r="M210" s="103">
        <v>143</v>
      </c>
      <c r="N210" s="128"/>
      <c r="O210" s="103">
        <v>153</v>
      </c>
      <c r="P210" s="128"/>
    </row>
    <row r="211" spans="1:16" ht="27.75" customHeight="1">
      <c r="A211" s="103">
        <v>84</v>
      </c>
      <c r="B211" s="128"/>
      <c r="C211" s="103">
        <v>94</v>
      </c>
      <c r="D211" s="128"/>
      <c r="E211" s="103">
        <v>104</v>
      </c>
      <c r="F211" s="128"/>
      <c r="G211" s="103">
        <v>114</v>
      </c>
      <c r="H211" s="128"/>
      <c r="I211" s="103">
        <v>124</v>
      </c>
      <c r="J211" s="128"/>
      <c r="K211" s="103">
        <v>134</v>
      </c>
      <c r="L211" s="128"/>
      <c r="M211" s="103">
        <v>144</v>
      </c>
      <c r="N211" s="128"/>
      <c r="O211" s="103">
        <v>154</v>
      </c>
      <c r="P211" s="128"/>
    </row>
    <row r="212" spans="1:16" ht="27.75" customHeight="1">
      <c r="A212" s="103">
        <v>85</v>
      </c>
      <c r="B212" s="128"/>
      <c r="C212" s="103">
        <v>95</v>
      </c>
      <c r="D212" s="128"/>
      <c r="E212" s="103">
        <v>105</v>
      </c>
      <c r="F212" s="128"/>
      <c r="G212" s="103">
        <v>115</v>
      </c>
      <c r="H212" s="128"/>
      <c r="I212" s="103">
        <v>125</v>
      </c>
      <c r="J212" s="128"/>
      <c r="K212" s="103">
        <v>135</v>
      </c>
      <c r="L212" s="128"/>
      <c r="M212" s="103">
        <v>145</v>
      </c>
      <c r="N212" s="128"/>
      <c r="O212" s="103">
        <v>155</v>
      </c>
      <c r="P212" s="128"/>
    </row>
    <row r="213" spans="1:16" ht="27.75" customHeight="1">
      <c r="A213" s="103">
        <v>86</v>
      </c>
      <c r="B213" s="128"/>
      <c r="C213" s="103">
        <v>96</v>
      </c>
      <c r="D213" s="128"/>
      <c r="E213" s="103">
        <v>106</v>
      </c>
      <c r="F213" s="128"/>
      <c r="G213" s="103">
        <v>116</v>
      </c>
      <c r="H213" s="128"/>
      <c r="I213" s="103">
        <v>126</v>
      </c>
      <c r="J213" s="128"/>
      <c r="K213" s="103">
        <v>136</v>
      </c>
      <c r="L213" s="128"/>
      <c r="M213" s="103">
        <v>146</v>
      </c>
      <c r="N213" s="128"/>
      <c r="O213" s="103">
        <v>156</v>
      </c>
      <c r="P213" s="128"/>
    </row>
    <row r="214" spans="1:16" ht="27.75" customHeight="1">
      <c r="A214" s="103">
        <v>87</v>
      </c>
      <c r="B214" s="128"/>
      <c r="C214" s="103">
        <v>97</v>
      </c>
      <c r="D214" s="128"/>
      <c r="E214" s="103">
        <v>107</v>
      </c>
      <c r="F214" s="128"/>
      <c r="G214" s="103">
        <v>117</v>
      </c>
      <c r="H214" s="128"/>
      <c r="I214" s="103">
        <v>127</v>
      </c>
      <c r="J214" s="128"/>
      <c r="K214" s="103">
        <v>137</v>
      </c>
      <c r="L214" s="128"/>
      <c r="M214" s="103">
        <v>147</v>
      </c>
      <c r="N214" s="128"/>
      <c r="O214" s="103">
        <v>157</v>
      </c>
      <c r="P214" s="128"/>
    </row>
    <row r="215" spans="1:16" ht="27.75" customHeight="1">
      <c r="A215" s="103">
        <v>88</v>
      </c>
      <c r="B215" s="128"/>
      <c r="C215" s="103">
        <v>98</v>
      </c>
      <c r="D215" s="128"/>
      <c r="E215" s="103">
        <v>108</v>
      </c>
      <c r="F215" s="128"/>
      <c r="G215" s="103">
        <v>118</v>
      </c>
      <c r="H215" s="128"/>
      <c r="I215" s="103">
        <v>128</v>
      </c>
      <c r="J215" s="128"/>
      <c r="K215" s="103">
        <v>138</v>
      </c>
      <c r="L215" s="128"/>
      <c r="M215" s="103">
        <v>148</v>
      </c>
      <c r="N215" s="128"/>
      <c r="O215" s="103">
        <v>158</v>
      </c>
      <c r="P215" s="128"/>
    </row>
    <row r="216" spans="1:16" ht="27.75" customHeight="1">
      <c r="A216" s="103">
        <v>89</v>
      </c>
      <c r="B216" s="128"/>
      <c r="C216" s="103">
        <v>99</v>
      </c>
      <c r="D216" s="128"/>
      <c r="E216" s="103">
        <v>109</v>
      </c>
      <c r="F216" s="128"/>
      <c r="G216" s="103">
        <v>119</v>
      </c>
      <c r="H216" s="128"/>
      <c r="I216" s="103">
        <v>129</v>
      </c>
      <c r="J216" s="128"/>
      <c r="K216" s="103">
        <v>139</v>
      </c>
      <c r="L216" s="128"/>
      <c r="M216" s="103">
        <v>149</v>
      </c>
      <c r="N216" s="128"/>
      <c r="O216" s="103">
        <v>159</v>
      </c>
      <c r="P216" s="128"/>
    </row>
    <row r="217" spans="1:16" ht="27.75" customHeight="1">
      <c r="A217" s="103">
        <v>90</v>
      </c>
      <c r="B217" s="128"/>
      <c r="C217" s="103">
        <v>100</v>
      </c>
      <c r="D217" s="128"/>
      <c r="E217" s="103">
        <v>110</v>
      </c>
      <c r="F217" s="128"/>
      <c r="G217" s="103">
        <v>120</v>
      </c>
      <c r="H217" s="128"/>
      <c r="I217" s="103">
        <v>130</v>
      </c>
      <c r="J217" s="128"/>
      <c r="K217" s="103">
        <v>140</v>
      </c>
      <c r="L217" s="128"/>
      <c r="M217" s="103">
        <v>150</v>
      </c>
      <c r="N217" s="128"/>
      <c r="O217" s="103">
        <v>160</v>
      </c>
      <c r="P217" s="128"/>
    </row>
    <row r="218" spans="1:16" ht="27.75" customHeight="1">
      <c r="A218" s="113" t="s">
        <v>9</v>
      </c>
      <c r="B218" s="114" t="str">
        <f>IF(SUM(B208:B217)&gt;0,SUM(B208:B217),"")</f>
        <v/>
      </c>
      <c r="C218" s="113" t="s">
        <v>9</v>
      </c>
      <c r="D218" s="114" t="str">
        <f>IF(SUM(D208:D217)&gt;0,SUM(D208:D217),"")</f>
        <v/>
      </c>
      <c r="E218" s="113" t="s">
        <v>9</v>
      </c>
      <c r="F218" s="114" t="str">
        <f>IF(SUM(F208:F217)&gt;0,SUM(F208:F217),"")</f>
        <v/>
      </c>
      <c r="G218" s="113" t="s">
        <v>9</v>
      </c>
      <c r="H218" s="114" t="str">
        <f>IF(SUM(H208:H217)&gt;0,SUM(H208:H217),"")</f>
        <v/>
      </c>
      <c r="I218" s="113" t="s">
        <v>9</v>
      </c>
      <c r="J218" s="114" t="str">
        <f>IF(SUM(J208:J217)&gt;0,SUM(J208:J217),"")</f>
        <v/>
      </c>
      <c r="K218" s="113" t="s">
        <v>9</v>
      </c>
      <c r="L218" s="114" t="str">
        <f>IF(SUM(L208:L217)&gt;0,SUM(L208:L217),"")</f>
        <v/>
      </c>
      <c r="M218" s="113" t="s">
        <v>9</v>
      </c>
      <c r="N218" s="114" t="str">
        <f>IF(SUM(N208:N217)&gt;0,SUM(N208:N217),"")</f>
        <v/>
      </c>
      <c r="O218" s="113" t="s">
        <v>9</v>
      </c>
      <c r="P218" s="114" t="str">
        <f>IF(SUM(P208:P217)&gt;0,SUM(P208:P217),"")</f>
        <v/>
      </c>
    </row>
    <row r="219" spans="1:16" ht="12.75" customHeight="1" thickBot="1"/>
    <row r="220" spans="1:16" ht="20.25" customHeight="1">
      <c r="A220" s="268" t="s">
        <v>10</v>
      </c>
      <c r="B220" s="269"/>
      <c r="C220" s="269"/>
      <c r="D220" s="272" t="s">
        <v>11</v>
      </c>
      <c r="E220" s="273"/>
      <c r="F220" s="273"/>
      <c r="G220" s="273"/>
      <c r="H220" s="274"/>
      <c r="I220" s="105"/>
      <c r="J220" s="103" t="s">
        <v>15</v>
      </c>
      <c r="L220" s="115" t="s">
        <v>17</v>
      </c>
      <c r="M220" s="275" t="s">
        <v>18</v>
      </c>
      <c r="N220" s="275"/>
      <c r="O220" s="276" t="s">
        <v>137</v>
      </c>
      <c r="P220" s="277"/>
    </row>
    <row r="221" spans="1:16" ht="27" customHeight="1">
      <c r="A221" s="270"/>
      <c r="B221" s="271"/>
      <c r="C221" s="271"/>
      <c r="D221" s="272" t="s">
        <v>12</v>
      </c>
      <c r="E221" s="273"/>
      <c r="F221" s="65" t="s">
        <v>13</v>
      </c>
      <c r="G221" s="272" t="s">
        <v>14</v>
      </c>
      <c r="H221" s="274"/>
      <c r="I221" s="105"/>
      <c r="J221" s="278">
        <f>IF(ISBLANK(A196),"",(COUNTA(A208:P217)-80+COUNTA(A196:P205)-80))</f>
        <v>0</v>
      </c>
      <c r="L221" s="280" t="str">
        <f>IF(F222="","",ROUND(F222*G222/10,0))</f>
        <v/>
      </c>
      <c r="M221" s="282" t="str">
        <f>IF(D222=0,"",ROUND(D222*L221/100000,1))</f>
        <v/>
      </c>
      <c r="N221" s="282"/>
      <c r="O221" s="284" t="s">
        <v>135</v>
      </c>
      <c r="P221" s="285"/>
    </row>
    <row r="222" spans="1:16" ht="27" customHeight="1" thickBot="1">
      <c r="A222" s="286">
        <f>はじめに!$G$34</f>
        <v>0</v>
      </c>
      <c r="B222" s="227"/>
      <c r="C222" s="116" t="s">
        <v>20</v>
      </c>
      <c r="D222" s="117">
        <f>IF(ISBLANK(A196),"",SUM(植付6))</f>
        <v>0</v>
      </c>
      <c r="E222" s="118" t="s">
        <v>16</v>
      </c>
      <c r="F222" s="130"/>
      <c r="G222" s="287"/>
      <c r="H222" s="288"/>
      <c r="I222" s="119"/>
      <c r="J222" s="279"/>
      <c r="K222" s="120"/>
      <c r="L222" s="281"/>
      <c r="M222" s="283"/>
      <c r="N222" s="283"/>
      <c r="O222" s="289" t="s">
        <v>136</v>
      </c>
      <c r="P222" s="290"/>
    </row>
    <row r="223" spans="1:16" ht="6" customHeight="1">
      <c r="A223" s="122"/>
      <c r="B223" s="122"/>
      <c r="C223" s="122"/>
      <c r="D223" s="122"/>
      <c r="E223" s="122"/>
      <c r="F223" s="122"/>
      <c r="G223" s="122"/>
      <c r="H223" s="122"/>
      <c r="L223" s="261" t="s">
        <v>147</v>
      </c>
      <c r="M223" s="261"/>
      <c r="N223" s="261"/>
    </row>
    <row r="224" spans="1:16" ht="15.75" customHeight="1">
      <c r="A224" s="10" t="s">
        <v>138</v>
      </c>
      <c r="B224" s="4"/>
      <c r="C224" s="4"/>
      <c r="D224" s="4"/>
      <c r="E224" s="4"/>
      <c r="F224" s="4"/>
      <c r="G224" s="4"/>
      <c r="H224" s="4"/>
      <c r="L224" s="262"/>
      <c r="M224" s="262"/>
      <c r="N224" s="262"/>
    </row>
    <row r="225" spans="1:20" s="123" customFormat="1" ht="16.5" customHeight="1">
      <c r="A225" s="263" t="s">
        <v>139</v>
      </c>
      <c r="B225" s="263"/>
      <c r="C225" s="263"/>
      <c r="D225" s="263"/>
      <c r="E225" s="263" t="s">
        <v>141</v>
      </c>
      <c r="F225" s="263"/>
      <c r="G225" s="263"/>
      <c r="H225" s="263"/>
      <c r="I225" s="263" t="s">
        <v>142</v>
      </c>
      <c r="J225" s="263"/>
      <c r="K225" s="263"/>
      <c r="L225" s="263"/>
      <c r="M225" s="263" t="s">
        <v>143</v>
      </c>
      <c r="N225" s="263"/>
      <c r="O225" s="263"/>
      <c r="P225" s="263"/>
    </row>
    <row r="226" spans="1:20" ht="25.5" customHeight="1">
      <c r="A226" s="264" t="s">
        <v>140</v>
      </c>
      <c r="B226" s="265"/>
      <c r="C226" s="124" t="s">
        <v>145</v>
      </c>
      <c r="D226" s="131"/>
      <c r="E226" s="264" t="s">
        <v>140</v>
      </c>
      <c r="F226" s="265"/>
      <c r="G226" s="124" t="s">
        <v>145</v>
      </c>
      <c r="H226" s="131"/>
      <c r="I226" s="264" t="s">
        <v>140</v>
      </c>
      <c r="J226" s="265"/>
      <c r="K226" s="124" t="s">
        <v>145</v>
      </c>
      <c r="L226" s="131"/>
      <c r="M226" s="264" t="s">
        <v>140</v>
      </c>
      <c r="N226" s="267"/>
      <c r="O226" s="124" t="s">
        <v>145</v>
      </c>
      <c r="P226" s="132"/>
    </row>
    <row r="227" spans="1:20" ht="25.5" customHeight="1">
      <c r="A227" s="264"/>
      <c r="B227" s="266"/>
      <c r="C227" s="124" t="s">
        <v>146</v>
      </c>
      <c r="D227" s="131"/>
      <c r="E227" s="264"/>
      <c r="F227" s="266"/>
      <c r="G227" s="124" t="s">
        <v>146</v>
      </c>
      <c r="H227" s="131"/>
      <c r="I227" s="264"/>
      <c r="J227" s="266"/>
      <c r="K227" s="124" t="s">
        <v>146</v>
      </c>
      <c r="L227" s="131"/>
      <c r="M227" s="264"/>
      <c r="N227" s="267"/>
      <c r="O227" s="124" t="s">
        <v>146</v>
      </c>
      <c r="P227" s="132"/>
    </row>
    <row r="228" spans="1:20" ht="25.5" customHeight="1">
      <c r="A228" s="136" t="s">
        <v>183</v>
      </c>
      <c r="B228" s="7"/>
      <c r="C228" s="7"/>
      <c r="D228" s="7"/>
      <c r="E228" s="7"/>
      <c r="F228" s="7"/>
      <c r="G228" s="136"/>
      <c r="H228" s="137" t="s">
        <v>179</v>
      </c>
      <c r="I228" s="136"/>
      <c r="J228" s="137" t="s">
        <v>180</v>
      </c>
      <c r="K228" s="136"/>
      <c r="L228" s="7" t="s">
        <v>181</v>
      </c>
      <c r="M228" s="7"/>
      <c r="N228" s="137"/>
      <c r="O228" s="136"/>
      <c r="P228" s="137" t="s">
        <v>182</v>
      </c>
    </row>
    <row r="229" spans="1:20" ht="19.5" customHeight="1">
      <c r="A229" s="125" t="s">
        <v>144</v>
      </c>
    </row>
    <row r="230" spans="1:20" ht="7.5" customHeight="1">
      <c r="B230" s="3"/>
      <c r="F230" s="3"/>
      <c r="H230" s="3"/>
    </row>
    <row r="231" spans="1:20" ht="18" customHeight="1">
      <c r="A231" s="103" t="s">
        <v>125</v>
      </c>
      <c r="B231" s="103">
        <f>はじめに!$E$18</f>
        <v>0</v>
      </c>
      <c r="C231" s="291" t="s">
        <v>2</v>
      </c>
      <c r="D231" s="293" t="s">
        <v>127</v>
      </c>
      <c r="E231" s="293"/>
      <c r="F231" s="294" t="s">
        <v>3</v>
      </c>
      <c r="G231" s="295"/>
      <c r="H231" s="296"/>
      <c r="I231" s="295" t="s">
        <v>4</v>
      </c>
      <c r="J231" s="295"/>
      <c r="K231" s="296"/>
      <c r="L231" s="295" t="s">
        <v>5</v>
      </c>
      <c r="M231" s="296"/>
      <c r="N231" s="103" t="s">
        <v>124</v>
      </c>
      <c r="O231" s="297" t="s">
        <v>134</v>
      </c>
      <c r="P231" s="104" t="str">
        <f>はじめに!$E$21</f>
        <v>１バ</v>
      </c>
      <c r="R231" s="105"/>
      <c r="S231" s="47"/>
    </row>
    <row r="232" spans="1:20" ht="41.25" customHeight="1">
      <c r="A232" s="61" t="s">
        <v>126</v>
      </c>
      <c r="B232" s="1" t="s">
        <v>153</v>
      </c>
      <c r="C232" s="292"/>
      <c r="D232" s="299"/>
      <c r="E232" s="300"/>
      <c r="F232" s="299"/>
      <c r="G232" s="300"/>
      <c r="H232" s="301"/>
      <c r="I232" s="299"/>
      <c r="J232" s="300"/>
      <c r="K232" s="301"/>
      <c r="L232" s="231"/>
      <c r="M232" s="302"/>
      <c r="N232" s="133"/>
      <c r="O232" s="298"/>
      <c r="P232" s="134"/>
      <c r="Q232" s="106"/>
      <c r="R232" s="107" t="s">
        <v>19</v>
      </c>
      <c r="S232" s="135"/>
    </row>
    <row r="233" spans="1:20" ht="20.25" customHeight="1">
      <c r="A233" s="108" t="s">
        <v>7</v>
      </c>
      <c r="B233" s="109" t="s">
        <v>8</v>
      </c>
      <c r="C233" s="108" t="s">
        <v>7</v>
      </c>
      <c r="D233" s="109" t="s">
        <v>8</v>
      </c>
      <c r="E233" s="108" t="s">
        <v>7</v>
      </c>
      <c r="F233" s="109" t="s">
        <v>8</v>
      </c>
      <c r="G233" s="108" t="s">
        <v>7</v>
      </c>
      <c r="H233" s="109" t="s">
        <v>8</v>
      </c>
      <c r="I233" s="108" t="s">
        <v>7</v>
      </c>
      <c r="J233" s="109" t="s">
        <v>8</v>
      </c>
      <c r="K233" s="108" t="s">
        <v>7</v>
      </c>
      <c r="L233" s="109" t="s">
        <v>8</v>
      </c>
      <c r="M233" s="108" t="s">
        <v>7</v>
      </c>
      <c r="N233" s="109" t="s">
        <v>8</v>
      </c>
      <c r="O233" s="108" t="s">
        <v>7</v>
      </c>
      <c r="P233" s="109" t="s">
        <v>8</v>
      </c>
      <c r="R233" s="110" t="s">
        <v>72</v>
      </c>
      <c r="S233" s="111" t="str">
        <f>TEXT(TRIM(F232)&amp;" 字 "&amp;TRIM(I232)&amp;" "&amp;TRIM(L232),)</f>
        <v xml:space="preserve"> 字  </v>
      </c>
    </row>
    <row r="234" spans="1:20" ht="27.75" customHeight="1">
      <c r="A234" s="103">
        <v>1</v>
      </c>
      <c r="B234" s="128"/>
      <c r="C234" s="103">
        <v>11</v>
      </c>
      <c r="D234" s="128"/>
      <c r="E234" s="103">
        <v>21</v>
      </c>
      <c r="F234" s="128"/>
      <c r="G234" s="103">
        <v>31</v>
      </c>
      <c r="H234" s="128"/>
      <c r="I234" s="103">
        <v>41</v>
      </c>
      <c r="J234" s="128"/>
      <c r="K234" s="103">
        <v>51</v>
      </c>
      <c r="L234" s="128"/>
      <c r="M234" s="103">
        <v>61</v>
      </c>
      <c r="N234" s="128"/>
      <c r="O234" s="103">
        <v>71</v>
      </c>
      <c r="P234" s="128"/>
    </row>
    <row r="235" spans="1:20" ht="27.75" customHeight="1">
      <c r="A235" s="103">
        <v>2</v>
      </c>
      <c r="B235" s="128"/>
      <c r="C235" s="103">
        <v>12</v>
      </c>
      <c r="D235" s="128"/>
      <c r="E235" s="103">
        <v>22</v>
      </c>
      <c r="F235" s="128"/>
      <c r="G235" s="103">
        <v>32</v>
      </c>
      <c r="H235" s="128"/>
      <c r="I235" s="103">
        <v>42</v>
      </c>
      <c r="J235" s="128"/>
      <c r="K235" s="103">
        <v>52</v>
      </c>
      <c r="L235" s="128"/>
      <c r="M235" s="103">
        <v>62</v>
      </c>
      <c r="N235" s="128"/>
      <c r="O235" s="103">
        <v>72</v>
      </c>
      <c r="P235" s="128"/>
      <c r="R235" s="112" t="s">
        <v>130</v>
      </c>
      <c r="S235" s="112" t="s">
        <v>132</v>
      </c>
      <c r="T235" s="112" t="s">
        <v>133</v>
      </c>
    </row>
    <row r="236" spans="1:20" ht="27.75" customHeight="1">
      <c r="A236" s="103">
        <v>3</v>
      </c>
      <c r="B236" s="128"/>
      <c r="C236" s="103">
        <v>13</v>
      </c>
      <c r="D236" s="128"/>
      <c r="E236" s="103">
        <v>23</v>
      </c>
      <c r="F236" s="128"/>
      <c r="G236" s="103">
        <v>33</v>
      </c>
      <c r="H236" s="128"/>
      <c r="I236" s="103">
        <v>43</v>
      </c>
      <c r="J236" s="128"/>
      <c r="K236" s="103">
        <v>53</v>
      </c>
      <c r="L236" s="128"/>
      <c r="M236" s="103">
        <v>63</v>
      </c>
      <c r="N236" s="128"/>
      <c r="O236" s="103">
        <v>73</v>
      </c>
      <c r="P236" s="128"/>
      <c r="R236" s="112" t="s">
        <v>128</v>
      </c>
      <c r="S236" s="112" t="s">
        <v>131</v>
      </c>
      <c r="T236" s="112" t="s">
        <v>187</v>
      </c>
    </row>
    <row r="237" spans="1:20" ht="27.75" customHeight="1">
      <c r="A237" s="103">
        <v>4</v>
      </c>
      <c r="B237" s="128"/>
      <c r="C237" s="103">
        <v>14</v>
      </c>
      <c r="D237" s="128"/>
      <c r="E237" s="103">
        <v>24</v>
      </c>
      <c r="F237" s="128"/>
      <c r="G237" s="103">
        <v>34</v>
      </c>
      <c r="H237" s="128"/>
      <c r="I237" s="103">
        <v>44</v>
      </c>
      <c r="J237" s="128"/>
      <c r="K237" s="103">
        <v>54</v>
      </c>
      <c r="L237" s="128"/>
      <c r="M237" s="103">
        <v>64</v>
      </c>
      <c r="N237" s="128"/>
      <c r="O237" s="103">
        <v>74</v>
      </c>
      <c r="P237" s="128"/>
      <c r="R237" s="112"/>
      <c r="S237" s="112"/>
      <c r="T237" s="112"/>
    </row>
    <row r="238" spans="1:20" ht="27.75" customHeight="1">
      <c r="A238" s="103">
        <v>5</v>
      </c>
      <c r="B238" s="128"/>
      <c r="C238" s="103">
        <v>15</v>
      </c>
      <c r="D238" s="128"/>
      <c r="E238" s="103">
        <v>25</v>
      </c>
      <c r="F238" s="128"/>
      <c r="G238" s="103">
        <v>35</v>
      </c>
      <c r="H238" s="128"/>
      <c r="I238" s="103">
        <v>45</v>
      </c>
      <c r="J238" s="128"/>
      <c r="K238" s="103">
        <v>55</v>
      </c>
      <c r="L238" s="128"/>
      <c r="M238" s="103">
        <v>65</v>
      </c>
      <c r="N238" s="128"/>
      <c r="O238" s="103">
        <v>75</v>
      </c>
      <c r="P238" s="128"/>
    </row>
    <row r="239" spans="1:20" ht="27.75" customHeight="1">
      <c r="A239" s="103">
        <v>6</v>
      </c>
      <c r="B239" s="128"/>
      <c r="C239" s="103">
        <v>16</v>
      </c>
      <c r="D239" s="128"/>
      <c r="E239" s="103">
        <v>26</v>
      </c>
      <c r="F239" s="128"/>
      <c r="G239" s="103">
        <v>36</v>
      </c>
      <c r="H239" s="128"/>
      <c r="I239" s="103">
        <v>46</v>
      </c>
      <c r="J239" s="128"/>
      <c r="K239" s="103">
        <v>56</v>
      </c>
      <c r="L239" s="128"/>
      <c r="M239" s="103">
        <v>66</v>
      </c>
      <c r="N239" s="128"/>
      <c r="O239" s="103">
        <v>76</v>
      </c>
      <c r="P239" s="128"/>
    </row>
    <row r="240" spans="1:20" ht="27.75" customHeight="1">
      <c r="A240" s="103">
        <v>7</v>
      </c>
      <c r="B240" s="128"/>
      <c r="C240" s="103">
        <v>17</v>
      </c>
      <c r="D240" s="128"/>
      <c r="E240" s="103">
        <v>27</v>
      </c>
      <c r="F240" s="128"/>
      <c r="G240" s="103">
        <v>37</v>
      </c>
      <c r="H240" s="128"/>
      <c r="I240" s="103">
        <v>47</v>
      </c>
      <c r="J240" s="128"/>
      <c r="K240" s="103">
        <v>57</v>
      </c>
      <c r="L240" s="128"/>
      <c r="M240" s="103">
        <v>67</v>
      </c>
      <c r="N240" s="128"/>
      <c r="O240" s="103">
        <v>77</v>
      </c>
      <c r="P240" s="128"/>
    </row>
    <row r="241" spans="1:16" ht="27.75" customHeight="1">
      <c r="A241" s="103">
        <v>8</v>
      </c>
      <c r="B241" s="128"/>
      <c r="C241" s="103">
        <v>18</v>
      </c>
      <c r="D241" s="128"/>
      <c r="E241" s="103">
        <v>28</v>
      </c>
      <c r="F241" s="128"/>
      <c r="G241" s="103">
        <v>38</v>
      </c>
      <c r="H241" s="128"/>
      <c r="I241" s="103">
        <v>48</v>
      </c>
      <c r="J241" s="128"/>
      <c r="K241" s="103">
        <v>58</v>
      </c>
      <c r="L241" s="128"/>
      <c r="M241" s="103">
        <v>68</v>
      </c>
      <c r="N241" s="128"/>
      <c r="O241" s="103">
        <v>78</v>
      </c>
      <c r="P241" s="128"/>
    </row>
    <row r="242" spans="1:16" ht="27.75" customHeight="1">
      <c r="A242" s="103">
        <v>9</v>
      </c>
      <c r="B242" s="128"/>
      <c r="C242" s="103">
        <v>19</v>
      </c>
      <c r="D242" s="128"/>
      <c r="E242" s="103">
        <v>29</v>
      </c>
      <c r="F242" s="128"/>
      <c r="G242" s="103">
        <v>39</v>
      </c>
      <c r="H242" s="128"/>
      <c r="I242" s="103">
        <v>49</v>
      </c>
      <c r="J242" s="128"/>
      <c r="K242" s="103">
        <v>59</v>
      </c>
      <c r="L242" s="128"/>
      <c r="M242" s="103">
        <v>69</v>
      </c>
      <c r="N242" s="128"/>
      <c r="O242" s="103">
        <v>79</v>
      </c>
      <c r="P242" s="128"/>
    </row>
    <row r="243" spans="1:16" ht="27.75" customHeight="1">
      <c r="A243" s="103">
        <v>10</v>
      </c>
      <c r="B243" s="128"/>
      <c r="C243" s="103">
        <v>20</v>
      </c>
      <c r="D243" s="128"/>
      <c r="E243" s="103">
        <v>30</v>
      </c>
      <c r="F243" s="128"/>
      <c r="G243" s="103">
        <v>40</v>
      </c>
      <c r="H243" s="128"/>
      <c r="I243" s="103">
        <v>50</v>
      </c>
      <c r="J243" s="128"/>
      <c r="K243" s="103">
        <v>60</v>
      </c>
      <c r="L243" s="128"/>
      <c r="M243" s="103">
        <v>70</v>
      </c>
      <c r="N243" s="128"/>
      <c r="O243" s="103">
        <v>80</v>
      </c>
      <c r="P243" s="128"/>
    </row>
    <row r="244" spans="1:16" ht="27.75" customHeight="1">
      <c r="A244" s="113" t="s">
        <v>9</v>
      </c>
      <c r="B244" s="114" t="str">
        <f>IF(SUM(B234:B243)&gt;0,SUM(B234:B243),"")</f>
        <v/>
      </c>
      <c r="C244" s="113" t="s">
        <v>9</v>
      </c>
      <c r="D244" s="114" t="str">
        <f>IF(SUM(D234:D243)&gt;0,SUM(D234:D243),"")</f>
        <v/>
      </c>
      <c r="E244" s="113" t="s">
        <v>9</v>
      </c>
      <c r="F244" s="114" t="str">
        <f>IF(SUM(F234:F243)&gt;0,SUM(F234:F243),"")</f>
        <v/>
      </c>
      <c r="G244" s="113" t="s">
        <v>9</v>
      </c>
      <c r="H244" s="114" t="str">
        <f>IF(SUM(H234:H243)&gt;0,SUM(H234:H243),"")</f>
        <v/>
      </c>
      <c r="I244" s="113" t="s">
        <v>9</v>
      </c>
      <c r="J244" s="114" t="str">
        <f>IF(SUM(J234:J243)&gt;0,SUM(J234:J243),"")</f>
        <v/>
      </c>
      <c r="K244" s="113" t="s">
        <v>9</v>
      </c>
      <c r="L244" s="114" t="str">
        <f>IF(SUM(L234:L243)&gt;0,SUM(L234:L243),"")</f>
        <v/>
      </c>
      <c r="M244" s="113" t="s">
        <v>9</v>
      </c>
      <c r="N244" s="114" t="str">
        <f>IF(SUM(N234:N243)&gt;0,SUM(N234:N243),"")</f>
        <v/>
      </c>
      <c r="O244" s="113" t="s">
        <v>9</v>
      </c>
      <c r="P244" s="114" t="str">
        <f>IF(SUM(P234:P243)&gt;0,SUM(P234:P243),"")</f>
        <v/>
      </c>
    </row>
    <row r="245" spans="1:16" ht="20.25" customHeight="1">
      <c r="A245" s="108" t="s">
        <v>7</v>
      </c>
      <c r="B245" s="109" t="s">
        <v>8</v>
      </c>
      <c r="C245" s="108" t="s">
        <v>7</v>
      </c>
      <c r="D245" s="109" t="s">
        <v>8</v>
      </c>
      <c r="E245" s="108" t="s">
        <v>7</v>
      </c>
      <c r="F245" s="109" t="s">
        <v>8</v>
      </c>
      <c r="G245" s="108" t="s">
        <v>7</v>
      </c>
      <c r="H245" s="109" t="s">
        <v>8</v>
      </c>
      <c r="I245" s="108" t="s">
        <v>7</v>
      </c>
      <c r="J245" s="109" t="s">
        <v>8</v>
      </c>
      <c r="K245" s="108" t="s">
        <v>7</v>
      </c>
      <c r="L245" s="109" t="s">
        <v>8</v>
      </c>
      <c r="M245" s="108" t="s">
        <v>7</v>
      </c>
      <c r="N245" s="109" t="s">
        <v>8</v>
      </c>
      <c r="O245" s="108" t="s">
        <v>7</v>
      </c>
      <c r="P245" s="109" t="s">
        <v>8</v>
      </c>
    </row>
    <row r="246" spans="1:16" ht="27.75" customHeight="1">
      <c r="A246" s="103">
        <v>81</v>
      </c>
      <c r="B246" s="128"/>
      <c r="C246" s="103">
        <v>91</v>
      </c>
      <c r="D246" s="128"/>
      <c r="E246" s="103">
        <v>101</v>
      </c>
      <c r="F246" s="128"/>
      <c r="G246" s="103">
        <v>111</v>
      </c>
      <c r="H246" s="128"/>
      <c r="I246" s="103">
        <v>121</v>
      </c>
      <c r="J246" s="128"/>
      <c r="K246" s="103">
        <v>131</v>
      </c>
      <c r="L246" s="128"/>
      <c r="M246" s="103">
        <v>141</v>
      </c>
      <c r="N246" s="128"/>
      <c r="O246" s="103">
        <v>151</v>
      </c>
      <c r="P246" s="128"/>
    </row>
    <row r="247" spans="1:16" ht="27.75" customHeight="1">
      <c r="A247" s="103">
        <v>82</v>
      </c>
      <c r="B247" s="128"/>
      <c r="C247" s="103">
        <v>92</v>
      </c>
      <c r="D247" s="128"/>
      <c r="E247" s="103">
        <v>102</v>
      </c>
      <c r="F247" s="128"/>
      <c r="G247" s="103">
        <v>112</v>
      </c>
      <c r="H247" s="128"/>
      <c r="I247" s="103">
        <v>122</v>
      </c>
      <c r="J247" s="128"/>
      <c r="K247" s="103">
        <v>132</v>
      </c>
      <c r="L247" s="128"/>
      <c r="M247" s="103">
        <v>142</v>
      </c>
      <c r="N247" s="128"/>
      <c r="O247" s="103">
        <v>152</v>
      </c>
      <c r="P247" s="128"/>
    </row>
    <row r="248" spans="1:16" ht="27.75" customHeight="1">
      <c r="A248" s="103">
        <v>83</v>
      </c>
      <c r="B248" s="128"/>
      <c r="C248" s="103">
        <v>93</v>
      </c>
      <c r="D248" s="128"/>
      <c r="E248" s="103">
        <v>103</v>
      </c>
      <c r="F248" s="128"/>
      <c r="G248" s="103">
        <v>113</v>
      </c>
      <c r="H248" s="128"/>
      <c r="I248" s="103">
        <v>123</v>
      </c>
      <c r="J248" s="128"/>
      <c r="K248" s="103">
        <v>133</v>
      </c>
      <c r="L248" s="128"/>
      <c r="M248" s="103">
        <v>143</v>
      </c>
      <c r="N248" s="128"/>
      <c r="O248" s="103">
        <v>153</v>
      </c>
      <c r="P248" s="128"/>
    </row>
    <row r="249" spans="1:16" ht="27.75" customHeight="1">
      <c r="A249" s="103">
        <v>84</v>
      </c>
      <c r="B249" s="128"/>
      <c r="C249" s="103">
        <v>94</v>
      </c>
      <c r="D249" s="128"/>
      <c r="E249" s="103">
        <v>104</v>
      </c>
      <c r="F249" s="128"/>
      <c r="G249" s="103">
        <v>114</v>
      </c>
      <c r="H249" s="128"/>
      <c r="I249" s="103">
        <v>124</v>
      </c>
      <c r="J249" s="128"/>
      <c r="K249" s="103">
        <v>134</v>
      </c>
      <c r="L249" s="128"/>
      <c r="M249" s="103">
        <v>144</v>
      </c>
      <c r="N249" s="128"/>
      <c r="O249" s="103">
        <v>154</v>
      </c>
      <c r="P249" s="128"/>
    </row>
    <row r="250" spans="1:16" ht="27.75" customHeight="1">
      <c r="A250" s="103">
        <v>85</v>
      </c>
      <c r="B250" s="128"/>
      <c r="C250" s="103">
        <v>95</v>
      </c>
      <c r="D250" s="128"/>
      <c r="E250" s="103">
        <v>105</v>
      </c>
      <c r="F250" s="128"/>
      <c r="G250" s="103">
        <v>115</v>
      </c>
      <c r="H250" s="128"/>
      <c r="I250" s="103">
        <v>125</v>
      </c>
      <c r="J250" s="128"/>
      <c r="K250" s="103">
        <v>135</v>
      </c>
      <c r="L250" s="128"/>
      <c r="M250" s="103">
        <v>145</v>
      </c>
      <c r="N250" s="128"/>
      <c r="O250" s="103">
        <v>155</v>
      </c>
      <c r="P250" s="128"/>
    </row>
    <row r="251" spans="1:16" ht="27.75" customHeight="1">
      <c r="A251" s="103">
        <v>86</v>
      </c>
      <c r="B251" s="128"/>
      <c r="C251" s="103">
        <v>96</v>
      </c>
      <c r="D251" s="128"/>
      <c r="E251" s="103">
        <v>106</v>
      </c>
      <c r="F251" s="128"/>
      <c r="G251" s="103">
        <v>116</v>
      </c>
      <c r="H251" s="128"/>
      <c r="I251" s="103">
        <v>126</v>
      </c>
      <c r="J251" s="128"/>
      <c r="K251" s="103">
        <v>136</v>
      </c>
      <c r="L251" s="128"/>
      <c r="M251" s="103">
        <v>146</v>
      </c>
      <c r="N251" s="128"/>
      <c r="O251" s="103">
        <v>156</v>
      </c>
      <c r="P251" s="128"/>
    </row>
    <row r="252" spans="1:16" ht="27.75" customHeight="1">
      <c r="A252" s="103">
        <v>87</v>
      </c>
      <c r="B252" s="128"/>
      <c r="C252" s="103">
        <v>97</v>
      </c>
      <c r="D252" s="128"/>
      <c r="E252" s="103">
        <v>107</v>
      </c>
      <c r="F252" s="128"/>
      <c r="G252" s="103">
        <v>117</v>
      </c>
      <c r="H252" s="128"/>
      <c r="I252" s="103">
        <v>127</v>
      </c>
      <c r="J252" s="128"/>
      <c r="K252" s="103">
        <v>137</v>
      </c>
      <c r="L252" s="128"/>
      <c r="M252" s="103">
        <v>147</v>
      </c>
      <c r="N252" s="128"/>
      <c r="O252" s="103">
        <v>157</v>
      </c>
      <c r="P252" s="128"/>
    </row>
    <row r="253" spans="1:16" ht="27.75" customHeight="1">
      <c r="A253" s="103">
        <v>88</v>
      </c>
      <c r="B253" s="128"/>
      <c r="C253" s="103">
        <v>98</v>
      </c>
      <c r="D253" s="128"/>
      <c r="E253" s="103">
        <v>108</v>
      </c>
      <c r="F253" s="128"/>
      <c r="G253" s="103">
        <v>118</v>
      </c>
      <c r="H253" s="128"/>
      <c r="I253" s="103">
        <v>128</v>
      </c>
      <c r="J253" s="128"/>
      <c r="K253" s="103">
        <v>138</v>
      </c>
      <c r="L253" s="128"/>
      <c r="M253" s="103">
        <v>148</v>
      </c>
      <c r="N253" s="128"/>
      <c r="O253" s="103">
        <v>158</v>
      </c>
      <c r="P253" s="128"/>
    </row>
    <row r="254" spans="1:16" ht="27.75" customHeight="1">
      <c r="A254" s="103">
        <v>89</v>
      </c>
      <c r="B254" s="128"/>
      <c r="C254" s="103">
        <v>99</v>
      </c>
      <c r="D254" s="128"/>
      <c r="E254" s="103">
        <v>109</v>
      </c>
      <c r="F254" s="128"/>
      <c r="G254" s="103">
        <v>119</v>
      </c>
      <c r="H254" s="128"/>
      <c r="I254" s="103">
        <v>129</v>
      </c>
      <c r="J254" s="128"/>
      <c r="K254" s="103">
        <v>139</v>
      </c>
      <c r="L254" s="128"/>
      <c r="M254" s="103">
        <v>149</v>
      </c>
      <c r="N254" s="128"/>
      <c r="O254" s="103">
        <v>159</v>
      </c>
      <c r="P254" s="128"/>
    </row>
    <row r="255" spans="1:16" ht="27.75" customHeight="1">
      <c r="A255" s="103">
        <v>90</v>
      </c>
      <c r="B255" s="128"/>
      <c r="C255" s="103">
        <v>100</v>
      </c>
      <c r="D255" s="128"/>
      <c r="E255" s="103">
        <v>110</v>
      </c>
      <c r="F255" s="128"/>
      <c r="G255" s="103">
        <v>120</v>
      </c>
      <c r="H255" s="128"/>
      <c r="I255" s="103">
        <v>130</v>
      </c>
      <c r="J255" s="128"/>
      <c r="K255" s="103">
        <v>140</v>
      </c>
      <c r="L255" s="128"/>
      <c r="M255" s="103">
        <v>150</v>
      </c>
      <c r="N255" s="128"/>
      <c r="O255" s="103">
        <v>160</v>
      </c>
      <c r="P255" s="128"/>
    </row>
    <row r="256" spans="1:16" ht="27.75" customHeight="1">
      <c r="A256" s="113" t="s">
        <v>9</v>
      </c>
      <c r="B256" s="114" t="str">
        <f>IF(SUM(B246:B255)&gt;0,SUM(B246:B255),"")</f>
        <v/>
      </c>
      <c r="C256" s="113" t="s">
        <v>9</v>
      </c>
      <c r="D256" s="114" t="str">
        <f>IF(SUM(D246:D255)&gt;0,SUM(D246:D255),"")</f>
        <v/>
      </c>
      <c r="E256" s="113" t="s">
        <v>9</v>
      </c>
      <c r="F256" s="114" t="str">
        <f>IF(SUM(F246:F255)&gt;0,SUM(F246:F255),"")</f>
        <v/>
      </c>
      <c r="G256" s="113" t="s">
        <v>9</v>
      </c>
      <c r="H256" s="114" t="str">
        <f>IF(SUM(H246:H255)&gt;0,SUM(H246:H255),"")</f>
        <v/>
      </c>
      <c r="I256" s="113" t="s">
        <v>9</v>
      </c>
      <c r="J256" s="114" t="str">
        <f>IF(SUM(J246:J255)&gt;0,SUM(J246:J255),"")</f>
        <v/>
      </c>
      <c r="K256" s="113" t="s">
        <v>9</v>
      </c>
      <c r="L256" s="114" t="str">
        <f>IF(SUM(L246:L255)&gt;0,SUM(L246:L255),"")</f>
        <v/>
      </c>
      <c r="M256" s="113" t="s">
        <v>9</v>
      </c>
      <c r="N256" s="114" t="str">
        <f>IF(SUM(N246:N255)&gt;0,SUM(N246:N255),"")</f>
        <v/>
      </c>
      <c r="O256" s="113" t="s">
        <v>9</v>
      </c>
      <c r="P256" s="114" t="str">
        <f>IF(SUM(P246:P255)&gt;0,SUM(P246:P255),"")</f>
        <v/>
      </c>
    </row>
    <row r="257" spans="1:19" ht="12.75" customHeight="1" thickBot="1"/>
    <row r="258" spans="1:19" ht="20.25" customHeight="1">
      <c r="A258" s="268" t="s">
        <v>10</v>
      </c>
      <c r="B258" s="269"/>
      <c r="C258" s="269"/>
      <c r="D258" s="272" t="s">
        <v>11</v>
      </c>
      <c r="E258" s="273"/>
      <c r="F258" s="273"/>
      <c r="G258" s="273"/>
      <c r="H258" s="274"/>
      <c r="I258" s="105"/>
      <c r="J258" s="103" t="s">
        <v>15</v>
      </c>
      <c r="L258" s="115" t="s">
        <v>17</v>
      </c>
      <c r="M258" s="275" t="s">
        <v>18</v>
      </c>
      <c r="N258" s="275"/>
      <c r="O258" s="276" t="s">
        <v>137</v>
      </c>
      <c r="P258" s="277"/>
    </row>
    <row r="259" spans="1:19" ht="27" customHeight="1">
      <c r="A259" s="270"/>
      <c r="B259" s="271"/>
      <c r="C259" s="271"/>
      <c r="D259" s="272" t="s">
        <v>12</v>
      </c>
      <c r="E259" s="273"/>
      <c r="F259" s="65" t="s">
        <v>13</v>
      </c>
      <c r="G259" s="272" t="s">
        <v>14</v>
      </c>
      <c r="H259" s="274"/>
      <c r="I259" s="105"/>
      <c r="J259" s="278">
        <f>IF(ISBLANK(A234),"",(COUNTA(A246:P255)-80+COUNTA(A234:P243)-80))</f>
        <v>0</v>
      </c>
      <c r="L259" s="280" t="str">
        <f>IF(F260="","",ROUND(F260*G260/10,0))</f>
        <v/>
      </c>
      <c r="M259" s="282" t="str">
        <f>IF(D260=0,"",ROUND(D260*L259/100000,1))</f>
        <v/>
      </c>
      <c r="N259" s="282"/>
      <c r="O259" s="284" t="s">
        <v>135</v>
      </c>
      <c r="P259" s="285"/>
    </row>
    <row r="260" spans="1:19" ht="27" customHeight="1" thickBot="1">
      <c r="A260" s="286">
        <f>はじめに!$G$35</f>
        <v>0</v>
      </c>
      <c r="B260" s="227"/>
      <c r="C260" s="116" t="s">
        <v>20</v>
      </c>
      <c r="D260" s="117">
        <f>IF(ISBLANK(A234),"",SUM(植付7))</f>
        <v>0</v>
      </c>
      <c r="E260" s="118" t="s">
        <v>16</v>
      </c>
      <c r="F260" s="130"/>
      <c r="G260" s="287"/>
      <c r="H260" s="288"/>
      <c r="I260" s="119"/>
      <c r="J260" s="279"/>
      <c r="K260" s="120"/>
      <c r="L260" s="281"/>
      <c r="M260" s="283"/>
      <c r="N260" s="283"/>
      <c r="O260" s="289" t="s">
        <v>136</v>
      </c>
      <c r="P260" s="290"/>
    </row>
    <row r="261" spans="1:19" ht="6" customHeight="1">
      <c r="A261" s="122"/>
      <c r="B261" s="122"/>
      <c r="C261" s="122"/>
      <c r="D261" s="122"/>
      <c r="E261" s="122"/>
      <c r="F261" s="122"/>
      <c r="G261" s="122"/>
      <c r="H261" s="122"/>
      <c r="L261" s="261" t="s">
        <v>147</v>
      </c>
      <c r="M261" s="261"/>
      <c r="N261" s="261"/>
    </row>
    <row r="262" spans="1:19" ht="15.75" customHeight="1">
      <c r="A262" s="10" t="s">
        <v>138</v>
      </c>
      <c r="B262" s="4"/>
      <c r="C262" s="4"/>
      <c r="D262" s="4"/>
      <c r="E262" s="4"/>
      <c r="F262" s="4"/>
      <c r="G262" s="4"/>
      <c r="H262" s="4"/>
      <c r="L262" s="262"/>
      <c r="M262" s="262"/>
      <c r="N262" s="262"/>
    </row>
    <row r="263" spans="1:19" s="123" customFormat="1" ht="16.5" customHeight="1">
      <c r="A263" s="263" t="s">
        <v>139</v>
      </c>
      <c r="B263" s="263"/>
      <c r="C263" s="263"/>
      <c r="D263" s="263"/>
      <c r="E263" s="263" t="s">
        <v>141</v>
      </c>
      <c r="F263" s="263"/>
      <c r="G263" s="263"/>
      <c r="H263" s="263"/>
      <c r="I263" s="263" t="s">
        <v>142</v>
      </c>
      <c r="J263" s="263"/>
      <c r="K263" s="263"/>
      <c r="L263" s="263"/>
      <c r="M263" s="263" t="s">
        <v>143</v>
      </c>
      <c r="N263" s="263"/>
      <c r="O263" s="263"/>
      <c r="P263" s="263"/>
    </row>
    <row r="264" spans="1:19" ht="25.5" customHeight="1">
      <c r="A264" s="264" t="s">
        <v>140</v>
      </c>
      <c r="B264" s="265"/>
      <c r="C264" s="124" t="s">
        <v>145</v>
      </c>
      <c r="D264" s="131"/>
      <c r="E264" s="264" t="s">
        <v>140</v>
      </c>
      <c r="F264" s="265"/>
      <c r="G264" s="124" t="s">
        <v>145</v>
      </c>
      <c r="H264" s="131"/>
      <c r="I264" s="264" t="s">
        <v>140</v>
      </c>
      <c r="J264" s="265"/>
      <c r="K264" s="124" t="s">
        <v>145</v>
      </c>
      <c r="L264" s="131"/>
      <c r="M264" s="264" t="s">
        <v>140</v>
      </c>
      <c r="N264" s="267"/>
      <c r="O264" s="124" t="s">
        <v>145</v>
      </c>
      <c r="P264" s="132"/>
    </row>
    <row r="265" spans="1:19" ht="25.5" customHeight="1">
      <c r="A265" s="264"/>
      <c r="B265" s="266"/>
      <c r="C265" s="124" t="s">
        <v>146</v>
      </c>
      <c r="D265" s="131"/>
      <c r="E265" s="264"/>
      <c r="F265" s="266"/>
      <c r="G265" s="124" t="s">
        <v>146</v>
      </c>
      <c r="H265" s="131"/>
      <c r="I265" s="264"/>
      <c r="J265" s="266"/>
      <c r="K265" s="124" t="s">
        <v>146</v>
      </c>
      <c r="L265" s="131"/>
      <c r="M265" s="264"/>
      <c r="N265" s="267"/>
      <c r="O265" s="124" t="s">
        <v>146</v>
      </c>
      <c r="P265" s="132"/>
    </row>
    <row r="266" spans="1:19" ht="25.5" customHeight="1">
      <c r="A266" s="136" t="s">
        <v>183</v>
      </c>
      <c r="B266" s="7"/>
      <c r="C266" s="7"/>
      <c r="D266" s="7"/>
      <c r="E266" s="7"/>
      <c r="F266" s="7"/>
      <c r="G266" s="136"/>
      <c r="H266" s="137" t="s">
        <v>179</v>
      </c>
      <c r="I266" s="136"/>
      <c r="J266" s="137" t="s">
        <v>180</v>
      </c>
      <c r="K266" s="136"/>
      <c r="L266" s="7" t="s">
        <v>181</v>
      </c>
      <c r="M266" s="7"/>
      <c r="N266" s="137"/>
      <c r="O266" s="136"/>
      <c r="P266" s="137" t="s">
        <v>182</v>
      </c>
    </row>
    <row r="267" spans="1:19" ht="19.5" customHeight="1">
      <c r="A267" s="125" t="s">
        <v>144</v>
      </c>
    </row>
    <row r="268" spans="1:19" ht="7.5" customHeight="1">
      <c r="B268" s="3"/>
      <c r="F268" s="3"/>
      <c r="H268" s="3"/>
    </row>
    <row r="269" spans="1:19" ht="18" customHeight="1">
      <c r="A269" s="103" t="s">
        <v>125</v>
      </c>
      <c r="B269" s="103">
        <f>はじめに!$E$18</f>
        <v>0</v>
      </c>
      <c r="C269" s="291" t="s">
        <v>2</v>
      </c>
      <c r="D269" s="293" t="s">
        <v>127</v>
      </c>
      <c r="E269" s="293"/>
      <c r="F269" s="294" t="s">
        <v>3</v>
      </c>
      <c r="G269" s="295"/>
      <c r="H269" s="296"/>
      <c r="I269" s="295" t="s">
        <v>4</v>
      </c>
      <c r="J269" s="295"/>
      <c r="K269" s="296"/>
      <c r="L269" s="295" t="s">
        <v>5</v>
      </c>
      <c r="M269" s="296"/>
      <c r="N269" s="103" t="s">
        <v>124</v>
      </c>
      <c r="O269" s="297" t="s">
        <v>134</v>
      </c>
      <c r="P269" s="104" t="str">
        <f>はじめに!$E$21</f>
        <v>１バ</v>
      </c>
      <c r="R269" s="105"/>
      <c r="S269" s="47"/>
    </row>
    <row r="270" spans="1:19" ht="41.25" customHeight="1">
      <c r="A270" s="61" t="s">
        <v>126</v>
      </c>
      <c r="B270" s="1" t="s">
        <v>154</v>
      </c>
      <c r="C270" s="292"/>
      <c r="D270" s="299"/>
      <c r="E270" s="300"/>
      <c r="F270" s="299"/>
      <c r="G270" s="300"/>
      <c r="H270" s="301"/>
      <c r="I270" s="299"/>
      <c r="J270" s="300"/>
      <c r="K270" s="301"/>
      <c r="L270" s="231"/>
      <c r="M270" s="302"/>
      <c r="N270" s="133"/>
      <c r="O270" s="298"/>
      <c r="P270" s="134"/>
      <c r="Q270" s="106"/>
      <c r="R270" s="107" t="s">
        <v>19</v>
      </c>
      <c r="S270" s="135"/>
    </row>
    <row r="271" spans="1:19" ht="20.25" customHeight="1">
      <c r="A271" s="108" t="s">
        <v>7</v>
      </c>
      <c r="B271" s="109" t="s">
        <v>8</v>
      </c>
      <c r="C271" s="108" t="s">
        <v>7</v>
      </c>
      <c r="D271" s="109" t="s">
        <v>8</v>
      </c>
      <c r="E271" s="108" t="s">
        <v>7</v>
      </c>
      <c r="F271" s="109" t="s">
        <v>8</v>
      </c>
      <c r="G271" s="108" t="s">
        <v>7</v>
      </c>
      <c r="H271" s="109" t="s">
        <v>8</v>
      </c>
      <c r="I271" s="108" t="s">
        <v>7</v>
      </c>
      <c r="J271" s="109" t="s">
        <v>8</v>
      </c>
      <c r="K271" s="108" t="s">
        <v>7</v>
      </c>
      <c r="L271" s="109" t="s">
        <v>8</v>
      </c>
      <c r="M271" s="108" t="s">
        <v>7</v>
      </c>
      <c r="N271" s="109" t="s">
        <v>8</v>
      </c>
      <c r="O271" s="108" t="s">
        <v>7</v>
      </c>
      <c r="P271" s="109" t="s">
        <v>8</v>
      </c>
      <c r="R271" s="110" t="s">
        <v>72</v>
      </c>
      <c r="S271" s="111" t="str">
        <f>TEXT(TRIM(F270)&amp;" 字 "&amp;TRIM(I270)&amp;" "&amp;TRIM(L270),)</f>
        <v xml:space="preserve"> 字  </v>
      </c>
    </row>
    <row r="272" spans="1:19" ht="27.75" customHeight="1">
      <c r="A272" s="103">
        <v>1</v>
      </c>
      <c r="B272" s="128"/>
      <c r="C272" s="103">
        <v>11</v>
      </c>
      <c r="D272" s="128"/>
      <c r="E272" s="103">
        <v>21</v>
      </c>
      <c r="F272" s="128"/>
      <c r="G272" s="103">
        <v>31</v>
      </c>
      <c r="H272" s="128"/>
      <c r="I272" s="103">
        <v>41</v>
      </c>
      <c r="J272" s="128"/>
      <c r="K272" s="103">
        <v>51</v>
      </c>
      <c r="L272" s="128"/>
      <c r="M272" s="103">
        <v>61</v>
      </c>
      <c r="N272" s="128"/>
      <c r="O272" s="103">
        <v>71</v>
      </c>
      <c r="P272" s="128"/>
    </row>
    <row r="273" spans="1:20" ht="27.75" customHeight="1">
      <c r="A273" s="103">
        <v>2</v>
      </c>
      <c r="B273" s="128"/>
      <c r="C273" s="103">
        <v>12</v>
      </c>
      <c r="D273" s="128"/>
      <c r="E273" s="103">
        <v>22</v>
      </c>
      <c r="F273" s="128"/>
      <c r="G273" s="103">
        <v>32</v>
      </c>
      <c r="H273" s="128"/>
      <c r="I273" s="103">
        <v>42</v>
      </c>
      <c r="J273" s="128"/>
      <c r="K273" s="103">
        <v>52</v>
      </c>
      <c r="L273" s="128"/>
      <c r="M273" s="103">
        <v>62</v>
      </c>
      <c r="N273" s="128"/>
      <c r="O273" s="103">
        <v>72</v>
      </c>
      <c r="P273" s="128"/>
      <c r="R273" s="112" t="s">
        <v>130</v>
      </c>
      <c r="S273" s="112" t="s">
        <v>132</v>
      </c>
      <c r="T273" s="112" t="s">
        <v>133</v>
      </c>
    </row>
    <row r="274" spans="1:20" ht="27.75" customHeight="1">
      <c r="A274" s="103">
        <v>3</v>
      </c>
      <c r="B274" s="128"/>
      <c r="C274" s="103">
        <v>13</v>
      </c>
      <c r="D274" s="128"/>
      <c r="E274" s="103">
        <v>23</v>
      </c>
      <c r="F274" s="128"/>
      <c r="G274" s="103">
        <v>33</v>
      </c>
      <c r="H274" s="128"/>
      <c r="I274" s="103">
        <v>43</v>
      </c>
      <c r="J274" s="128"/>
      <c r="K274" s="103">
        <v>53</v>
      </c>
      <c r="L274" s="128"/>
      <c r="M274" s="103">
        <v>63</v>
      </c>
      <c r="N274" s="128"/>
      <c r="O274" s="103">
        <v>73</v>
      </c>
      <c r="P274" s="128"/>
      <c r="R274" s="112" t="s">
        <v>128</v>
      </c>
      <c r="S274" s="112" t="s">
        <v>131</v>
      </c>
      <c r="T274" s="112" t="s">
        <v>187</v>
      </c>
    </row>
    <row r="275" spans="1:20" ht="27.75" customHeight="1">
      <c r="A275" s="103">
        <v>4</v>
      </c>
      <c r="B275" s="128"/>
      <c r="C275" s="103">
        <v>14</v>
      </c>
      <c r="D275" s="128"/>
      <c r="E275" s="103">
        <v>24</v>
      </c>
      <c r="F275" s="128"/>
      <c r="G275" s="103">
        <v>34</v>
      </c>
      <c r="H275" s="128"/>
      <c r="I275" s="103">
        <v>44</v>
      </c>
      <c r="J275" s="128"/>
      <c r="K275" s="103">
        <v>54</v>
      </c>
      <c r="L275" s="128"/>
      <c r="M275" s="103">
        <v>64</v>
      </c>
      <c r="N275" s="128"/>
      <c r="O275" s="103">
        <v>74</v>
      </c>
      <c r="P275" s="128"/>
      <c r="R275" s="112"/>
      <c r="S275" s="112"/>
      <c r="T275" s="112"/>
    </row>
    <row r="276" spans="1:20" ht="27.75" customHeight="1">
      <c r="A276" s="103">
        <v>5</v>
      </c>
      <c r="B276" s="128"/>
      <c r="C276" s="103">
        <v>15</v>
      </c>
      <c r="D276" s="128"/>
      <c r="E276" s="103">
        <v>25</v>
      </c>
      <c r="F276" s="128"/>
      <c r="G276" s="103">
        <v>35</v>
      </c>
      <c r="H276" s="128"/>
      <c r="I276" s="103">
        <v>45</v>
      </c>
      <c r="J276" s="128"/>
      <c r="K276" s="103">
        <v>55</v>
      </c>
      <c r="L276" s="128"/>
      <c r="M276" s="103">
        <v>65</v>
      </c>
      <c r="N276" s="128"/>
      <c r="O276" s="103">
        <v>75</v>
      </c>
      <c r="P276" s="128"/>
    </row>
    <row r="277" spans="1:20" ht="27.75" customHeight="1">
      <c r="A277" s="103">
        <v>6</v>
      </c>
      <c r="B277" s="128"/>
      <c r="C277" s="103">
        <v>16</v>
      </c>
      <c r="D277" s="128"/>
      <c r="E277" s="103">
        <v>26</v>
      </c>
      <c r="F277" s="128"/>
      <c r="G277" s="103">
        <v>36</v>
      </c>
      <c r="H277" s="128"/>
      <c r="I277" s="103">
        <v>46</v>
      </c>
      <c r="J277" s="128"/>
      <c r="K277" s="103">
        <v>56</v>
      </c>
      <c r="L277" s="128"/>
      <c r="M277" s="103">
        <v>66</v>
      </c>
      <c r="N277" s="128"/>
      <c r="O277" s="103">
        <v>76</v>
      </c>
      <c r="P277" s="128"/>
    </row>
    <row r="278" spans="1:20" ht="27.75" customHeight="1">
      <c r="A278" s="103">
        <v>7</v>
      </c>
      <c r="B278" s="128"/>
      <c r="C278" s="103">
        <v>17</v>
      </c>
      <c r="D278" s="128"/>
      <c r="E278" s="103">
        <v>27</v>
      </c>
      <c r="F278" s="128"/>
      <c r="G278" s="103">
        <v>37</v>
      </c>
      <c r="H278" s="128"/>
      <c r="I278" s="103">
        <v>47</v>
      </c>
      <c r="J278" s="128"/>
      <c r="K278" s="103">
        <v>57</v>
      </c>
      <c r="L278" s="128"/>
      <c r="M278" s="103">
        <v>67</v>
      </c>
      <c r="N278" s="128"/>
      <c r="O278" s="103">
        <v>77</v>
      </c>
      <c r="P278" s="128"/>
    </row>
    <row r="279" spans="1:20" ht="27.75" customHeight="1">
      <c r="A279" s="103">
        <v>8</v>
      </c>
      <c r="B279" s="128"/>
      <c r="C279" s="103">
        <v>18</v>
      </c>
      <c r="D279" s="128"/>
      <c r="E279" s="103">
        <v>28</v>
      </c>
      <c r="F279" s="128"/>
      <c r="G279" s="103">
        <v>38</v>
      </c>
      <c r="H279" s="128"/>
      <c r="I279" s="103">
        <v>48</v>
      </c>
      <c r="J279" s="128"/>
      <c r="K279" s="103">
        <v>58</v>
      </c>
      <c r="L279" s="128"/>
      <c r="M279" s="103">
        <v>68</v>
      </c>
      <c r="N279" s="128"/>
      <c r="O279" s="103">
        <v>78</v>
      </c>
      <c r="P279" s="128"/>
    </row>
    <row r="280" spans="1:20" ht="27.75" customHeight="1">
      <c r="A280" s="103">
        <v>9</v>
      </c>
      <c r="B280" s="128"/>
      <c r="C280" s="103">
        <v>19</v>
      </c>
      <c r="D280" s="128"/>
      <c r="E280" s="103">
        <v>29</v>
      </c>
      <c r="F280" s="128"/>
      <c r="G280" s="103">
        <v>39</v>
      </c>
      <c r="H280" s="128"/>
      <c r="I280" s="103">
        <v>49</v>
      </c>
      <c r="J280" s="128"/>
      <c r="K280" s="103">
        <v>59</v>
      </c>
      <c r="L280" s="128"/>
      <c r="M280" s="103">
        <v>69</v>
      </c>
      <c r="N280" s="128"/>
      <c r="O280" s="103">
        <v>79</v>
      </c>
      <c r="P280" s="128"/>
    </row>
    <row r="281" spans="1:20" ht="27.75" customHeight="1">
      <c r="A281" s="103">
        <v>10</v>
      </c>
      <c r="B281" s="128"/>
      <c r="C281" s="103">
        <v>20</v>
      </c>
      <c r="D281" s="128"/>
      <c r="E281" s="103">
        <v>30</v>
      </c>
      <c r="F281" s="128"/>
      <c r="G281" s="103">
        <v>40</v>
      </c>
      <c r="H281" s="128"/>
      <c r="I281" s="103">
        <v>50</v>
      </c>
      <c r="J281" s="128"/>
      <c r="K281" s="103">
        <v>60</v>
      </c>
      <c r="L281" s="128"/>
      <c r="M281" s="103">
        <v>70</v>
      </c>
      <c r="N281" s="128"/>
      <c r="O281" s="103">
        <v>80</v>
      </c>
      <c r="P281" s="128"/>
    </row>
    <row r="282" spans="1:20" ht="27.75" customHeight="1">
      <c r="A282" s="113" t="s">
        <v>9</v>
      </c>
      <c r="B282" s="114" t="str">
        <f>IF(SUM(B272:B281)&gt;0,SUM(B272:B281),"")</f>
        <v/>
      </c>
      <c r="C282" s="113" t="s">
        <v>9</v>
      </c>
      <c r="D282" s="114" t="str">
        <f>IF(SUM(D272:D281)&gt;0,SUM(D272:D281),"")</f>
        <v/>
      </c>
      <c r="E282" s="113" t="s">
        <v>9</v>
      </c>
      <c r="F282" s="114" t="str">
        <f>IF(SUM(F272:F281)&gt;0,SUM(F272:F281),"")</f>
        <v/>
      </c>
      <c r="G282" s="113" t="s">
        <v>9</v>
      </c>
      <c r="H282" s="114" t="str">
        <f>IF(SUM(H272:H281)&gt;0,SUM(H272:H281),"")</f>
        <v/>
      </c>
      <c r="I282" s="113" t="s">
        <v>9</v>
      </c>
      <c r="J282" s="114" t="str">
        <f>IF(SUM(J272:J281)&gt;0,SUM(J272:J281),"")</f>
        <v/>
      </c>
      <c r="K282" s="113" t="s">
        <v>9</v>
      </c>
      <c r="L282" s="114" t="str">
        <f>IF(SUM(L272:L281)&gt;0,SUM(L272:L281),"")</f>
        <v/>
      </c>
      <c r="M282" s="113" t="s">
        <v>9</v>
      </c>
      <c r="N282" s="114" t="str">
        <f>IF(SUM(N272:N281)&gt;0,SUM(N272:N281),"")</f>
        <v/>
      </c>
      <c r="O282" s="113" t="s">
        <v>9</v>
      </c>
      <c r="P282" s="114" t="str">
        <f>IF(SUM(P272:P281)&gt;0,SUM(P272:P281),"")</f>
        <v/>
      </c>
    </row>
    <row r="283" spans="1:20" ht="20.25" customHeight="1">
      <c r="A283" s="108" t="s">
        <v>7</v>
      </c>
      <c r="B283" s="109" t="s">
        <v>8</v>
      </c>
      <c r="C283" s="108" t="s">
        <v>7</v>
      </c>
      <c r="D283" s="109" t="s">
        <v>8</v>
      </c>
      <c r="E283" s="108" t="s">
        <v>7</v>
      </c>
      <c r="F283" s="109" t="s">
        <v>8</v>
      </c>
      <c r="G283" s="108" t="s">
        <v>7</v>
      </c>
      <c r="H283" s="109" t="s">
        <v>8</v>
      </c>
      <c r="I283" s="108" t="s">
        <v>7</v>
      </c>
      <c r="J283" s="109" t="s">
        <v>8</v>
      </c>
      <c r="K283" s="108" t="s">
        <v>7</v>
      </c>
      <c r="L283" s="109" t="s">
        <v>8</v>
      </c>
      <c r="M283" s="108" t="s">
        <v>7</v>
      </c>
      <c r="N283" s="109" t="s">
        <v>8</v>
      </c>
      <c r="O283" s="108" t="s">
        <v>7</v>
      </c>
      <c r="P283" s="109" t="s">
        <v>8</v>
      </c>
    </row>
    <row r="284" spans="1:20" ht="27.75" customHeight="1">
      <c r="A284" s="103">
        <v>81</v>
      </c>
      <c r="B284" s="128"/>
      <c r="C284" s="103">
        <v>91</v>
      </c>
      <c r="D284" s="128"/>
      <c r="E284" s="103">
        <v>101</v>
      </c>
      <c r="F284" s="128"/>
      <c r="G284" s="103">
        <v>111</v>
      </c>
      <c r="H284" s="128"/>
      <c r="I284" s="103">
        <v>121</v>
      </c>
      <c r="J284" s="128"/>
      <c r="K284" s="103">
        <v>131</v>
      </c>
      <c r="L284" s="128"/>
      <c r="M284" s="103">
        <v>141</v>
      </c>
      <c r="N284" s="128"/>
      <c r="O284" s="103">
        <v>151</v>
      </c>
      <c r="P284" s="128"/>
    </row>
    <row r="285" spans="1:20" ht="27.75" customHeight="1">
      <c r="A285" s="103">
        <v>82</v>
      </c>
      <c r="B285" s="128"/>
      <c r="C285" s="103">
        <v>92</v>
      </c>
      <c r="D285" s="128"/>
      <c r="E285" s="103">
        <v>102</v>
      </c>
      <c r="F285" s="128"/>
      <c r="G285" s="103">
        <v>112</v>
      </c>
      <c r="H285" s="128"/>
      <c r="I285" s="103">
        <v>122</v>
      </c>
      <c r="J285" s="128"/>
      <c r="K285" s="103">
        <v>132</v>
      </c>
      <c r="L285" s="128"/>
      <c r="M285" s="103">
        <v>142</v>
      </c>
      <c r="N285" s="128"/>
      <c r="O285" s="103">
        <v>152</v>
      </c>
      <c r="P285" s="128"/>
    </row>
    <row r="286" spans="1:20" ht="27.75" customHeight="1">
      <c r="A286" s="103">
        <v>83</v>
      </c>
      <c r="B286" s="128"/>
      <c r="C286" s="103">
        <v>93</v>
      </c>
      <c r="D286" s="128"/>
      <c r="E286" s="103">
        <v>103</v>
      </c>
      <c r="F286" s="128"/>
      <c r="G286" s="103">
        <v>113</v>
      </c>
      <c r="H286" s="128"/>
      <c r="I286" s="103">
        <v>123</v>
      </c>
      <c r="J286" s="128"/>
      <c r="K286" s="103">
        <v>133</v>
      </c>
      <c r="L286" s="128"/>
      <c r="M286" s="103">
        <v>143</v>
      </c>
      <c r="N286" s="128"/>
      <c r="O286" s="103">
        <v>153</v>
      </c>
      <c r="P286" s="128"/>
    </row>
    <row r="287" spans="1:20" ht="27.75" customHeight="1">
      <c r="A287" s="103">
        <v>84</v>
      </c>
      <c r="B287" s="128"/>
      <c r="C287" s="103">
        <v>94</v>
      </c>
      <c r="D287" s="128"/>
      <c r="E287" s="103">
        <v>104</v>
      </c>
      <c r="F287" s="128"/>
      <c r="G287" s="103">
        <v>114</v>
      </c>
      <c r="H287" s="128"/>
      <c r="I287" s="103">
        <v>124</v>
      </c>
      <c r="J287" s="128"/>
      <c r="K287" s="103">
        <v>134</v>
      </c>
      <c r="L287" s="128"/>
      <c r="M287" s="103">
        <v>144</v>
      </c>
      <c r="N287" s="128"/>
      <c r="O287" s="103">
        <v>154</v>
      </c>
      <c r="P287" s="128"/>
    </row>
    <row r="288" spans="1:20" ht="27.75" customHeight="1">
      <c r="A288" s="103">
        <v>85</v>
      </c>
      <c r="B288" s="128"/>
      <c r="C288" s="103">
        <v>95</v>
      </c>
      <c r="D288" s="128"/>
      <c r="E288" s="103">
        <v>105</v>
      </c>
      <c r="F288" s="128"/>
      <c r="G288" s="103">
        <v>115</v>
      </c>
      <c r="H288" s="128"/>
      <c r="I288" s="103">
        <v>125</v>
      </c>
      <c r="J288" s="128"/>
      <c r="K288" s="103">
        <v>135</v>
      </c>
      <c r="L288" s="128"/>
      <c r="M288" s="103">
        <v>145</v>
      </c>
      <c r="N288" s="128"/>
      <c r="O288" s="103">
        <v>155</v>
      </c>
      <c r="P288" s="128"/>
    </row>
    <row r="289" spans="1:16" ht="27.75" customHeight="1">
      <c r="A289" s="103">
        <v>86</v>
      </c>
      <c r="B289" s="128"/>
      <c r="C289" s="103">
        <v>96</v>
      </c>
      <c r="D289" s="128"/>
      <c r="E289" s="103">
        <v>106</v>
      </c>
      <c r="F289" s="128"/>
      <c r="G289" s="103">
        <v>116</v>
      </c>
      <c r="H289" s="128"/>
      <c r="I289" s="103">
        <v>126</v>
      </c>
      <c r="J289" s="128"/>
      <c r="K289" s="103">
        <v>136</v>
      </c>
      <c r="L289" s="128"/>
      <c r="M289" s="103">
        <v>146</v>
      </c>
      <c r="N289" s="128"/>
      <c r="O289" s="103">
        <v>156</v>
      </c>
      <c r="P289" s="128"/>
    </row>
    <row r="290" spans="1:16" ht="27.75" customHeight="1">
      <c r="A290" s="103">
        <v>87</v>
      </c>
      <c r="B290" s="128"/>
      <c r="C290" s="103">
        <v>97</v>
      </c>
      <c r="D290" s="128"/>
      <c r="E290" s="103">
        <v>107</v>
      </c>
      <c r="F290" s="128"/>
      <c r="G290" s="103">
        <v>117</v>
      </c>
      <c r="H290" s="128"/>
      <c r="I290" s="103">
        <v>127</v>
      </c>
      <c r="J290" s="128"/>
      <c r="K290" s="103">
        <v>137</v>
      </c>
      <c r="L290" s="128"/>
      <c r="M290" s="103">
        <v>147</v>
      </c>
      <c r="N290" s="128"/>
      <c r="O290" s="103">
        <v>157</v>
      </c>
      <c r="P290" s="128"/>
    </row>
    <row r="291" spans="1:16" ht="27.75" customHeight="1">
      <c r="A291" s="103">
        <v>88</v>
      </c>
      <c r="B291" s="128"/>
      <c r="C291" s="103">
        <v>98</v>
      </c>
      <c r="D291" s="128"/>
      <c r="E291" s="103">
        <v>108</v>
      </c>
      <c r="F291" s="128"/>
      <c r="G291" s="103">
        <v>118</v>
      </c>
      <c r="H291" s="128"/>
      <c r="I291" s="103">
        <v>128</v>
      </c>
      <c r="J291" s="128"/>
      <c r="K291" s="103">
        <v>138</v>
      </c>
      <c r="L291" s="128"/>
      <c r="M291" s="103">
        <v>148</v>
      </c>
      <c r="N291" s="128"/>
      <c r="O291" s="103">
        <v>158</v>
      </c>
      <c r="P291" s="128"/>
    </row>
    <row r="292" spans="1:16" ht="27.75" customHeight="1">
      <c r="A292" s="103">
        <v>89</v>
      </c>
      <c r="B292" s="128"/>
      <c r="C292" s="103">
        <v>99</v>
      </c>
      <c r="D292" s="128"/>
      <c r="E292" s="103">
        <v>109</v>
      </c>
      <c r="F292" s="128"/>
      <c r="G292" s="103">
        <v>119</v>
      </c>
      <c r="H292" s="128"/>
      <c r="I292" s="103">
        <v>129</v>
      </c>
      <c r="J292" s="128"/>
      <c r="K292" s="103">
        <v>139</v>
      </c>
      <c r="L292" s="128"/>
      <c r="M292" s="103">
        <v>149</v>
      </c>
      <c r="N292" s="128"/>
      <c r="O292" s="103">
        <v>159</v>
      </c>
      <c r="P292" s="128"/>
    </row>
    <row r="293" spans="1:16" ht="27.75" customHeight="1">
      <c r="A293" s="103">
        <v>90</v>
      </c>
      <c r="B293" s="128"/>
      <c r="C293" s="103">
        <v>100</v>
      </c>
      <c r="D293" s="128"/>
      <c r="E293" s="103">
        <v>110</v>
      </c>
      <c r="F293" s="128"/>
      <c r="G293" s="103">
        <v>120</v>
      </c>
      <c r="H293" s="128"/>
      <c r="I293" s="103">
        <v>130</v>
      </c>
      <c r="J293" s="128"/>
      <c r="K293" s="103">
        <v>140</v>
      </c>
      <c r="L293" s="128"/>
      <c r="M293" s="103">
        <v>150</v>
      </c>
      <c r="N293" s="128"/>
      <c r="O293" s="103">
        <v>160</v>
      </c>
      <c r="P293" s="128"/>
    </row>
    <row r="294" spans="1:16" ht="27.75" customHeight="1">
      <c r="A294" s="113" t="s">
        <v>9</v>
      </c>
      <c r="B294" s="114" t="str">
        <f>IF(SUM(B284:B293)&gt;0,SUM(B284:B293),"")</f>
        <v/>
      </c>
      <c r="C294" s="113" t="s">
        <v>9</v>
      </c>
      <c r="D294" s="114" t="str">
        <f>IF(SUM(D284:D293)&gt;0,SUM(D284:D293),"")</f>
        <v/>
      </c>
      <c r="E294" s="113" t="s">
        <v>9</v>
      </c>
      <c r="F294" s="114" t="str">
        <f>IF(SUM(F284:F293)&gt;0,SUM(F284:F293),"")</f>
        <v/>
      </c>
      <c r="G294" s="113" t="s">
        <v>9</v>
      </c>
      <c r="H294" s="114" t="str">
        <f>IF(SUM(H284:H293)&gt;0,SUM(H284:H293),"")</f>
        <v/>
      </c>
      <c r="I294" s="113" t="s">
        <v>9</v>
      </c>
      <c r="J294" s="114" t="str">
        <f>IF(SUM(J284:J293)&gt;0,SUM(J284:J293),"")</f>
        <v/>
      </c>
      <c r="K294" s="113" t="s">
        <v>9</v>
      </c>
      <c r="L294" s="114" t="str">
        <f>IF(SUM(L284:L293)&gt;0,SUM(L284:L293),"")</f>
        <v/>
      </c>
      <c r="M294" s="113" t="s">
        <v>9</v>
      </c>
      <c r="N294" s="114" t="str">
        <f>IF(SUM(N284:N293)&gt;0,SUM(N284:N293),"")</f>
        <v/>
      </c>
      <c r="O294" s="113" t="s">
        <v>9</v>
      </c>
      <c r="P294" s="114" t="str">
        <f>IF(SUM(P284:P293)&gt;0,SUM(P284:P293),"")</f>
        <v/>
      </c>
    </row>
    <row r="295" spans="1:16" ht="12.75" customHeight="1" thickBot="1"/>
    <row r="296" spans="1:16" ht="20.25" customHeight="1">
      <c r="A296" s="268" t="s">
        <v>10</v>
      </c>
      <c r="B296" s="269"/>
      <c r="C296" s="269"/>
      <c r="D296" s="272" t="s">
        <v>11</v>
      </c>
      <c r="E296" s="273"/>
      <c r="F296" s="273"/>
      <c r="G296" s="273"/>
      <c r="H296" s="274"/>
      <c r="I296" s="105"/>
      <c r="J296" s="103" t="s">
        <v>15</v>
      </c>
      <c r="L296" s="115" t="s">
        <v>17</v>
      </c>
      <c r="M296" s="275" t="s">
        <v>18</v>
      </c>
      <c r="N296" s="275"/>
      <c r="O296" s="276" t="s">
        <v>137</v>
      </c>
      <c r="P296" s="277"/>
    </row>
    <row r="297" spans="1:16" ht="27" customHeight="1">
      <c r="A297" s="270"/>
      <c r="B297" s="271"/>
      <c r="C297" s="271"/>
      <c r="D297" s="272" t="s">
        <v>12</v>
      </c>
      <c r="E297" s="273"/>
      <c r="F297" s="65" t="s">
        <v>13</v>
      </c>
      <c r="G297" s="272" t="s">
        <v>14</v>
      </c>
      <c r="H297" s="274"/>
      <c r="I297" s="105"/>
      <c r="J297" s="278">
        <f>IF(ISBLANK(A272),"",(COUNTA(A284:P293)-80+COUNTA(A272:P281)-80))</f>
        <v>0</v>
      </c>
      <c r="L297" s="280" t="str">
        <f>IF(F298="","",ROUND(F298*G298/10,0))</f>
        <v/>
      </c>
      <c r="M297" s="282" t="str">
        <f>IF(D298=0,"",ROUND(D298*L297/100000,1))</f>
        <v/>
      </c>
      <c r="N297" s="282"/>
      <c r="O297" s="284" t="s">
        <v>135</v>
      </c>
      <c r="P297" s="285"/>
    </row>
    <row r="298" spans="1:16" ht="27" customHeight="1" thickBot="1">
      <c r="A298" s="286">
        <f>はじめに!$G$36</f>
        <v>0</v>
      </c>
      <c r="B298" s="227"/>
      <c r="C298" s="116" t="s">
        <v>20</v>
      </c>
      <c r="D298" s="117">
        <f>IF(ISBLANK(A272),"",SUM(植付8))</f>
        <v>0</v>
      </c>
      <c r="E298" s="118" t="s">
        <v>16</v>
      </c>
      <c r="F298" s="130"/>
      <c r="G298" s="287"/>
      <c r="H298" s="288"/>
      <c r="I298" s="119"/>
      <c r="J298" s="279"/>
      <c r="K298" s="120"/>
      <c r="L298" s="281"/>
      <c r="M298" s="283"/>
      <c r="N298" s="283"/>
      <c r="O298" s="289" t="s">
        <v>136</v>
      </c>
      <c r="P298" s="290"/>
    </row>
    <row r="299" spans="1:16" ht="6" customHeight="1">
      <c r="A299" s="122"/>
      <c r="B299" s="122"/>
      <c r="C299" s="122"/>
      <c r="D299" s="122"/>
      <c r="E299" s="122"/>
      <c r="F299" s="122"/>
      <c r="G299" s="122"/>
      <c r="H299" s="122"/>
      <c r="L299" s="261" t="s">
        <v>147</v>
      </c>
      <c r="M299" s="261"/>
      <c r="N299" s="261"/>
    </row>
    <row r="300" spans="1:16" ht="15.75" customHeight="1">
      <c r="A300" s="10" t="s">
        <v>138</v>
      </c>
      <c r="B300" s="4"/>
      <c r="C300" s="4"/>
      <c r="D300" s="4"/>
      <c r="E300" s="4"/>
      <c r="F300" s="4"/>
      <c r="G300" s="4"/>
      <c r="H300" s="4"/>
      <c r="L300" s="262"/>
      <c r="M300" s="262"/>
      <c r="N300" s="262"/>
    </row>
    <row r="301" spans="1:16" s="123" customFormat="1" ht="16.5" customHeight="1">
      <c r="A301" s="263" t="s">
        <v>139</v>
      </c>
      <c r="B301" s="263"/>
      <c r="C301" s="263"/>
      <c r="D301" s="263"/>
      <c r="E301" s="263" t="s">
        <v>141</v>
      </c>
      <c r="F301" s="263"/>
      <c r="G301" s="263"/>
      <c r="H301" s="263"/>
      <c r="I301" s="263" t="s">
        <v>142</v>
      </c>
      <c r="J301" s="263"/>
      <c r="K301" s="263"/>
      <c r="L301" s="263"/>
      <c r="M301" s="263" t="s">
        <v>143</v>
      </c>
      <c r="N301" s="263"/>
      <c r="O301" s="263"/>
      <c r="P301" s="263"/>
    </row>
    <row r="302" spans="1:16" ht="25.5" customHeight="1">
      <c r="A302" s="264" t="s">
        <v>140</v>
      </c>
      <c r="B302" s="265"/>
      <c r="C302" s="124" t="s">
        <v>145</v>
      </c>
      <c r="D302" s="131"/>
      <c r="E302" s="264" t="s">
        <v>140</v>
      </c>
      <c r="F302" s="265"/>
      <c r="G302" s="124" t="s">
        <v>145</v>
      </c>
      <c r="H302" s="131"/>
      <c r="I302" s="264" t="s">
        <v>140</v>
      </c>
      <c r="J302" s="265"/>
      <c r="K302" s="124" t="s">
        <v>145</v>
      </c>
      <c r="L302" s="131"/>
      <c r="M302" s="264" t="s">
        <v>140</v>
      </c>
      <c r="N302" s="267"/>
      <c r="O302" s="124" t="s">
        <v>145</v>
      </c>
      <c r="P302" s="132"/>
    </row>
    <row r="303" spans="1:16" ht="25.5" customHeight="1">
      <c r="A303" s="264"/>
      <c r="B303" s="266"/>
      <c r="C303" s="124" t="s">
        <v>146</v>
      </c>
      <c r="D303" s="131"/>
      <c r="E303" s="264"/>
      <c r="F303" s="266"/>
      <c r="G303" s="124" t="s">
        <v>146</v>
      </c>
      <c r="H303" s="131"/>
      <c r="I303" s="264"/>
      <c r="J303" s="266"/>
      <c r="K303" s="124" t="s">
        <v>146</v>
      </c>
      <c r="L303" s="131"/>
      <c r="M303" s="264"/>
      <c r="N303" s="267"/>
      <c r="O303" s="124" t="s">
        <v>146</v>
      </c>
      <c r="P303" s="132"/>
    </row>
    <row r="304" spans="1:16" ht="25.5" customHeight="1">
      <c r="A304" s="136" t="s">
        <v>183</v>
      </c>
      <c r="B304" s="7"/>
      <c r="C304" s="7"/>
      <c r="D304" s="7"/>
      <c r="E304" s="7"/>
      <c r="F304" s="7"/>
      <c r="G304" s="136"/>
      <c r="H304" s="137" t="s">
        <v>179</v>
      </c>
      <c r="I304" s="136"/>
      <c r="J304" s="137" t="s">
        <v>180</v>
      </c>
      <c r="K304" s="136"/>
      <c r="L304" s="7" t="s">
        <v>181</v>
      </c>
      <c r="M304" s="7"/>
      <c r="N304" s="137"/>
      <c r="O304" s="136"/>
      <c r="P304" s="137" t="s">
        <v>182</v>
      </c>
    </row>
    <row r="305" spans="1:20" ht="19.5" customHeight="1">
      <c r="A305" s="125" t="s">
        <v>144</v>
      </c>
    </row>
    <row r="306" spans="1:20" ht="7.5" customHeight="1">
      <c r="B306" s="3"/>
      <c r="F306" s="3"/>
      <c r="H306" s="3"/>
    </row>
    <row r="307" spans="1:20" ht="18" customHeight="1">
      <c r="A307" s="103" t="s">
        <v>125</v>
      </c>
      <c r="B307" s="103">
        <f>はじめに!$E$18</f>
        <v>0</v>
      </c>
      <c r="C307" s="291" t="s">
        <v>2</v>
      </c>
      <c r="D307" s="293" t="s">
        <v>127</v>
      </c>
      <c r="E307" s="293"/>
      <c r="F307" s="294" t="s">
        <v>3</v>
      </c>
      <c r="G307" s="295"/>
      <c r="H307" s="296"/>
      <c r="I307" s="295" t="s">
        <v>4</v>
      </c>
      <c r="J307" s="295"/>
      <c r="K307" s="296"/>
      <c r="L307" s="295" t="s">
        <v>5</v>
      </c>
      <c r="M307" s="296"/>
      <c r="N307" s="103" t="s">
        <v>124</v>
      </c>
      <c r="O307" s="297" t="s">
        <v>134</v>
      </c>
      <c r="P307" s="104" t="str">
        <f>はじめに!$E$21</f>
        <v>１バ</v>
      </c>
      <c r="R307" s="105"/>
      <c r="S307" s="47"/>
    </row>
    <row r="308" spans="1:20" ht="41.25" customHeight="1">
      <c r="A308" s="61" t="s">
        <v>126</v>
      </c>
      <c r="B308" s="1" t="s">
        <v>155</v>
      </c>
      <c r="C308" s="292"/>
      <c r="D308" s="299"/>
      <c r="E308" s="300"/>
      <c r="F308" s="299"/>
      <c r="G308" s="300"/>
      <c r="H308" s="301"/>
      <c r="I308" s="299"/>
      <c r="J308" s="300"/>
      <c r="K308" s="301"/>
      <c r="L308" s="231"/>
      <c r="M308" s="302"/>
      <c r="N308" s="133"/>
      <c r="O308" s="298"/>
      <c r="P308" s="134"/>
      <c r="Q308" s="106"/>
      <c r="R308" s="107" t="s">
        <v>19</v>
      </c>
      <c r="S308" s="135"/>
    </row>
    <row r="309" spans="1:20" ht="20.25" customHeight="1">
      <c r="A309" s="108" t="s">
        <v>7</v>
      </c>
      <c r="B309" s="109" t="s">
        <v>8</v>
      </c>
      <c r="C309" s="108" t="s">
        <v>7</v>
      </c>
      <c r="D309" s="109" t="s">
        <v>8</v>
      </c>
      <c r="E309" s="108" t="s">
        <v>7</v>
      </c>
      <c r="F309" s="109" t="s">
        <v>8</v>
      </c>
      <c r="G309" s="108" t="s">
        <v>7</v>
      </c>
      <c r="H309" s="109" t="s">
        <v>8</v>
      </c>
      <c r="I309" s="108" t="s">
        <v>7</v>
      </c>
      <c r="J309" s="109" t="s">
        <v>8</v>
      </c>
      <c r="K309" s="108" t="s">
        <v>7</v>
      </c>
      <c r="L309" s="109" t="s">
        <v>8</v>
      </c>
      <c r="M309" s="108" t="s">
        <v>7</v>
      </c>
      <c r="N309" s="109" t="s">
        <v>8</v>
      </c>
      <c r="O309" s="108" t="s">
        <v>7</v>
      </c>
      <c r="P309" s="109" t="s">
        <v>8</v>
      </c>
      <c r="R309" s="110" t="s">
        <v>72</v>
      </c>
      <c r="S309" s="111" t="str">
        <f>TEXT(TRIM(F308)&amp;" 字 "&amp;TRIM(I308)&amp;" "&amp;TRIM(L308),)</f>
        <v xml:space="preserve"> 字  </v>
      </c>
    </row>
    <row r="310" spans="1:20" ht="27.75" customHeight="1">
      <c r="A310" s="103">
        <v>1</v>
      </c>
      <c r="B310" s="128"/>
      <c r="C310" s="103">
        <v>11</v>
      </c>
      <c r="D310" s="128"/>
      <c r="E310" s="103">
        <v>21</v>
      </c>
      <c r="F310" s="128"/>
      <c r="G310" s="103">
        <v>31</v>
      </c>
      <c r="H310" s="128"/>
      <c r="I310" s="103">
        <v>41</v>
      </c>
      <c r="J310" s="128"/>
      <c r="K310" s="103">
        <v>51</v>
      </c>
      <c r="L310" s="128"/>
      <c r="M310" s="103">
        <v>61</v>
      </c>
      <c r="N310" s="128"/>
      <c r="O310" s="103">
        <v>71</v>
      </c>
      <c r="P310" s="128"/>
    </row>
    <row r="311" spans="1:20" ht="27.75" customHeight="1">
      <c r="A311" s="103">
        <v>2</v>
      </c>
      <c r="B311" s="128"/>
      <c r="C311" s="103">
        <v>12</v>
      </c>
      <c r="D311" s="128"/>
      <c r="E311" s="103">
        <v>22</v>
      </c>
      <c r="F311" s="128"/>
      <c r="G311" s="103">
        <v>32</v>
      </c>
      <c r="H311" s="128"/>
      <c r="I311" s="103">
        <v>42</v>
      </c>
      <c r="J311" s="128"/>
      <c r="K311" s="103">
        <v>52</v>
      </c>
      <c r="L311" s="128"/>
      <c r="M311" s="103">
        <v>62</v>
      </c>
      <c r="N311" s="128"/>
      <c r="O311" s="103">
        <v>72</v>
      </c>
      <c r="P311" s="128"/>
      <c r="R311" s="112" t="s">
        <v>130</v>
      </c>
      <c r="S311" s="112" t="s">
        <v>132</v>
      </c>
      <c r="T311" s="112" t="s">
        <v>133</v>
      </c>
    </row>
    <row r="312" spans="1:20" ht="27.75" customHeight="1">
      <c r="A312" s="103">
        <v>3</v>
      </c>
      <c r="B312" s="128"/>
      <c r="C312" s="103">
        <v>13</v>
      </c>
      <c r="D312" s="128"/>
      <c r="E312" s="103">
        <v>23</v>
      </c>
      <c r="F312" s="128"/>
      <c r="G312" s="103">
        <v>33</v>
      </c>
      <c r="H312" s="128"/>
      <c r="I312" s="103">
        <v>43</v>
      </c>
      <c r="J312" s="128"/>
      <c r="K312" s="103">
        <v>53</v>
      </c>
      <c r="L312" s="128"/>
      <c r="M312" s="103">
        <v>63</v>
      </c>
      <c r="N312" s="128"/>
      <c r="O312" s="103">
        <v>73</v>
      </c>
      <c r="P312" s="128"/>
      <c r="R312" s="112" t="s">
        <v>128</v>
      </c>
      <c r="S312" s="112" t="s">
        <v>131</v>
      </c>
      <c r="T312" s="112" t="s">
        <v>187</v>
      </c>
    </row>
    <row r="313" spans="1:20" ht="27.75" customHeight="1">
      <c r="A313" s="103">
        <v>4</v>
      </c>
      <c r="B313" s="128"/>
      <c r="C313" s="103">
        <v>14</v>
      </c>
      <c r="D313" s="128"/>
      <c r="E313" s="103">
        <v>24</v>
      </c>
      <c r="F313" s="128"/>
      <c r="G313" s="103">
        <v>34</v>
      </c>
      <c r="H313" s="128"/>
      <c r="I313" s="103">
        <v>44</v>
      </c>
      <c r="J313" s="128"/>
      <c r="K313" s="103">
        <v>54</v>
      </c>
      <c r="L313" s="128"/>
      <c r="M313" s="103">
        <v>64</v>
      </c>
      <c r="N313" s="128"/>
      <c r="O313" s="103">
        <v>74</v>
      </c>
      <c r="P313" s="128"/>
      <c r="R313" s="112"/>
      <c r="S313" s="112"/>
      <c r="T313" s="112"/>
    </row>
    <row r="314" spans="1:20" ht="27.75" customHeight="1">
      <c r="A314" s="103">
        <v>5</v>
      </c>
      <c r="B314" s="128"/>
      <c r="C314" s="103">
        <v>15</v>
      </c>
      <c r="D314" s="128"/>
      <c r="E314" s="103">
        <v>25</v>
      </c>
      <c r="F314" s="128"/>
      <c r="G314" s="103">
        <v>35</v>
      </c>
      <c r="H314" s="128"/>
      <c r="I314" s="103">
        <v>45</v>
      </c>
      <c r="J314" s="128"/>
      <c r="K314" s="103">
        <v>55</v>
      </c>
      <c r="L314" s="128"/>
      <c r="M314" s="103">
        <v>65</v>
      </c>
      <c r="N314" s="128"/>
      <c r="O314" s="103">
        <v>75</v>
      </c>
      <c r="P314" s="128"/>
    </row>
    <row r="315" spans="1:20" ht="27.75" customHeight="1">
      <c r="A315" s="103">
        <v>6</v>
      </c>
      <c r="B315" s="128"/>
      <c r="C315" s="103">
        <v>16</v>
      </c>
      <c r="D315" s="128"/>
      <c r="E315" s="103">
        <v>26</v>
      </c>
      <c r="F315" s="128"/>
      <c r="G315" s="103">
        <v>36</v>
      </c>
      <c r="H315" s="128"/>
      <c r="I315" s="103">
        <v>46</v>
      </c>
      <c r="J315" s="128"/>
      <c r="K315" s="103">
        <v>56</v>
      </c>
      <c r="L315" s="128"/>
      <c r="M315" s="103">
        <v>66</v>
      </c>
      <c r="N315" s="128"/>
      <c r="O315" s="103">
        <v>76</v>
      </c>
      <c r="P315" s="128"/>
    </row>
    <row r="316" spans="1:20" ht="27.75" customHeight="1">
      <c r="A316" s="103">
        <v>7</v>
      </c>
      <c r="B316" s="128"/>
      <c r="C316" s="103">
        <v>17</v>
      </c>
      <c r="D316" s="128"/>
      <c r="E316" s="103">
        <v>27</v>
      </c>
      <c r="F316" s="128"/>
      <c r="G316" s="103">
        <v>37</v>
      </c>
      <c r="H316" s="128"/>
      <c r="I316" s="103">
        <v>47</v>
      </c>
      <c r="J316" s="128"/>
      <c r="K316" s="103">
        <v>57</v>
      </c>
      <c r="L316" s="128"/>
      <c r="M316" s="103">
        <v>67</v>
      </c>
      <c r="N316" s="128"/>
      <c r="O316" s="103">
        <v>77</v>
      </c>
      <c r="P316" s="128"/>
    </row>
    <row r="317" spans="1:20" ht="27.75" customHeight="1">
      <c r="A317" s="103">
        <v>8</v>
      </c>
      <c r="B317" s="128"/>
      <c r="C317" s="103">
        <v>18</v>
      </c>
      <c r="D317" s="128"/>
      <c r="E317" s="103">
        <v>28</v>
      </c>
      <c r="F317" s="128"/>
      <c r="G317" s="103">
        <v>38</v>
      </c>
      <c r="H317" s="128"/>
      <c r="I317" s="103">
        <v>48</v>
      </c>
      <c r="J317" s="128"/>
      <c r="K317" s="103">
        <v>58</v>
      </c>
      <c r="L317" s="128"/>
      <c r="M317" s="103">
        <v>68</v>
      </c>
      <c r="N317" s="128"/>
      <c r="O317" s="103">
        <v>78</v>
      </c>
      <c r="P317" s="128"/>
    </row>
    <row r="318" spans="1:20" ht="27.75" customHeight="1">
      <c r="A318" s="103">
        <v>9</v>
      </c>
      <c r="B318" s="128"/>
      <c r="C318" s="103">
        <v>19</v>
      </c>
      <c r="D318" s="128"/>
      <c r="E318" s="103">
        <v>29</v>
      </c>
      <c r="F318" s="128"/>
      <c r="G318" s="103">
        <v>39</v>
      </c>
      <c r="H318" s="128"/>
      <c r="I318" s="103">
        <v>49</v>
      </c>
      <c r="J318" s="128"/>
      <c r="K318" s="103">
        <v>59</v>
      </c>
      <c r="L318" s="128"/>
      <c r="M318" s="103">
        <v>69</v>
      </c>
      <c r="N318" s="128"/>
      <c r="O318" s="103">
        <v>79</v>
      </c>
      <c r="P318" s="128"/>
    </row>
    <row r="319" spans="1:20" ht="27.75" customHeight="1">
      <c r="A319" s="103">
        <v>10</v>
      </c>
      <c r="B319" s="128"/>
      <c r="C319" s="103">
        <v>20</v>
      </c>
      <c r="D319" s="128"/>
      <c r="E319" s="103">
        <v>30</v>
      </c>
      <c r="F319" s="128"/>
      <c r="G319" s="103">
        <v>40</v>
      </c>
      <c r="H319" s="128"/>
      <c r="I319" s="103">
        <v>50</v>
      </c>
      <c r="J319" s="128"/>
      <c r="K319" s="103">
        <v>60</v>
      </c>
      <c r="L319" s="128"/>
      <c r="M319" s="103">
        <v>70</v>
      </c>
      <c r="N319" s="128"/>
      <c r="O319" s="103">
        <v>80</v>
      </c>
      <c r="P319" s="128"/>
    </row>
    <row r="320" spans="1:20" ht="27.75" customHeight="1">
      <c r="A320" s="113" t="s">
        <v>9</v>
      </c>
      <c r="B320" s="114" t="str">
        <f>IF(SUM(B310:B319)&gt;0,SUM(B310:B319),"")</f>
        <v/>
      </c>
      <c r="C320" s="113" t="s">
        <v>9</v>
      </c>
      <c r="D320" s="114" t="str">
        <f>IF(SUM(D310:D319)&gt;0,SUM(D310:D319),"")</f>
        <v/>
      </c>
      <c r="E320" s="113" t="s">
        <v>9</v>
      </c>
      <c r="F320" s="114" t="str">
        <f>IF(SUM(F310:F319)&gt;0,SUM(F310:F319),"")</f>
        <v/>
      </c>
      <c r="G320" s="113" t="s">
        <v>9</v>
      </c>
      <c r="H320" s="114" t="str">
        <f>IF(SUM(H310:H319)&gt;0,SUM(H310:H319),"")</f>
        <v/>
      </c>
      <c r="I320" s="113" t="s">
        <v>9</v>
      </c>
      <c r="J320" s="114" t="str">
        <f>IF(SUM(J310:J319)&gt;0,SUM(J310:J319),"")</f>
        <v/>
      </c>
      <c r="K320" s="113" t="s">
        <v>9</v>
      </c>
      <c r="L320" s="114" t="str">
        <f>IF(SUM(L310:L319)&gt;0,SUM(L310:L319),"")</f>
        <v/>
      </c>
      <c r="M320" s="113" t="s">
        <v>9</v>
      </c>
      <c r="N320" s="114" t="str">
        <f>IF(SUM(N310:N319)&gt;0,SUM(N310:N319),"")</f>
        <v/>
      </c>
      <c r="O320" s="113" t="s">
        <v>9</v>
      </c>
      <c r="P320" s="114" t="str">
        <f>IF(SUM(P310:P319)&gt;0,SUM(P310:P319),"")</f>
        <v/>
      </c>
    </row>
    <row r="321" spans="1:16" ht="20.25" customHeight="1">
      <c r="A321" s="108" t="s">
        <v>7</v>
      </c>
      <c r="B321" s="109" t="s">
        <v>8</v>
      </c>
      <c r="C321" s="108" t="s">
        <v>7</v>
      </c>
      <c r="D321" s="109" t="s">
        <v>8</v>
      </c>
      <c r="E321" s="108" t="s">
        <v>7</v>
      </c>
      <c r="F321" s="109" t="s">
        <v>8</v>
      </c>
      <c r="G321" s="108" t="s">
        <v>7</v>
      </c>
      <c r="H321" s="109" t="s">
        <v>8</v>
      </c>
      <c r="I321" s="108" t="s">
        <v>7</v>
      </c>
      <c r="J321" s="109" t="s">
        <v>8</v>
      </c>
      <c r="K321" s="108" t="s">
        <v>7</v>
      </c>
      <c r="L321" s="109" t="s">
        <v>8</v>
      </c>
      <c r="M321" s="108" t="s">
        <v>7</v>
      </c>
      <c r="N321" s="109" t="s">
        <v>8</v>
      </c>
      <c r="O321" s="108" t="s">
        <v>7</v>
      </c>
      <c r="P321" s="109" t="s">
        <v>8</v>
      </c>
    </row>
    <row r="322" spans="1:16" ht="27.75" customHeight="1">
      <c r="A322" s="103">
        <v>81</v>
      </c>
      <c r="B322" s="128"/>
      <c r="C322" s="103">
        <v>91</v>
      </c>
      <c r="D322" s="128"/>
      <c r="E322" s="103">
        <v>101</v>
      </c>
      <c r="F322" s="128"/>
      <c r="G322" s="103">
        <v>111</v>
      </c>
      <c r="H322" s="128"/>
      <c r="I322" s="103">
        <v>121</v>
      </c>
      <c r="J322" s="128"/>
      <c r="K322" s="103">
        <v>131</v>
      </c>
      <c r="L322" s="128"/>
      <c r="M322" s="103">
        <v>141</v>
      </c>
      <c r="N322" s="128"/>
      <c r="O322" s="103">
        <v>151</v>
      </c>
      <c r="P322" s="128"/>
    </row>
    <row r="323" spans="1:16" ht="27.75" customHeight="1">
      <c r="A323" s="103">
        <v>82</v>
      </c>
      <c r="B323" s="128"/>
      <c r="C323" s="103">
        <v>92</v>
      </c>
      <c r="D323" s="128"/>
      <c r="E323" s="103">
        <v>102</v>
      </c>
      <c r="F323" s="128"/>
      <c r="G323" s="103">
        <v>112</v>
      </c>
      <c r="H323" s="128"/>
      <c r="I323" s="103">
        <v>122</v>
      </c>
      <c r="J323" s="128"/>
      <c r="K323" s="103">
        <v>132</v>
      </c>
      <c r="L323" s="128"/>
      <c r="M323" s="103">
        <v>142</v>
      </c>
      <c r="N323" s="128"/>
      <c r="O323" s="103">
        <v>152</v>
      </c>
      <c r="P323" s="128"/>
    </row>
    <row r="324" spans="1:16" ht="27.75" customHeight="1">
      <c r="A324" s="103">
        <v>83</v>
      </c>
      <c r="B324" s="128"/>
      <c r="C324" s="103">
        <v>93</v>
      </c>
      <c r="D324" s="128"/>
      <c r="E324" s="103">
        <v>103</v>
      </c>
      <c r="F324" s="128"/>
      <c r="G324" s="103">
        <v>113</v>
      </c>
      <c r="H324" s="128"/>
      <c r="I324" s="103">
        <v>123</v>
      </c>
      <c r="J324" s="128"/>
      <c r="K324" s="103">
        <v>133</v>
      </c>
      <c r="L324" s="128"/>
      <c r="M324" s="103">
        <v>143</v>
      </c>
      <c r="N324" s="128"/>
      <c r="O324" s="103">
        <v>153</v>
      </c>
      <c r="P324" s="128"/>
    </row>
    <row r="325" spans="1:16" ht="27.75" customHeight="1">
      <c r="A325" s="103">
        <v>84</v>
      </c>
      <c r="B325" s="128"/>
      <c r="C325" s="103">
        <v>94</v>
      </c>
      <c r="D325" s="128"/>
      <c r="E325" s="103">
        <v>104</v>
      </c>
      <c r="F325" s="128"/>
      <c r="G325" s="103">
        <v>114</v>
      </c>
      <c r="H325" s="128"/>
      <c r="I325" s="103">
        <v>124</v>
      </c>
      <c r="J325" s="128"/>
      <c r="K325" s="103">
        <v>134</v>
      </c>
      <c r="L325" s="128"/>
      <c r="M325" s="103">
        <v>144</v>
      </c>
      <c r="N325" s="128"/>
      <c r="O325" s="103">
        <v>154</v>
      </c>
      <c r="P325" s="128"/>
    </row>
    <row r="326" spans="1:16" ht="27.75" customHeight="1">
      <c r="A326" s="103">
        <v>85</v>
      </c>
      <c r="B326" s="128"/>
      <c r="C326" s="103">
        <v>95</v>
      </c>
      <c r="D326" s="128"/>
      <c r="E326" s="103">
        <v>105</v>
      </c>
      <c r="F326" s="128"/>
      <c r="G326" s="103">
        <v>115</v>
      </c>
      <c r="H326" s="128"/>
      <c r="I326" s="103">
        <v>125</v>
      </c>
      <c r="J326" s="128"/>
      <c r="K326" s="103">
        <v>135</v>
      </c>
      <c r="L326" s="128"/>
      <c r="M326" s="103">
        <v>145</v>
      </c>
      <c r="N326" s="128"/>
      <c r="O326" s="103">
        <v>155</v>
      </c>
      <c r="P326" s="128"/>
    </row>
    <row r="327" spans="1:16" ht="27.75" customHeight="1">
      <c r="A327" s="103">
        <v>86</v>
      </c>
      <c r="B327" s="128"/>
      <c r="C327" s="103">
        <v>96</v>
      </c>
      <c r="D327" s="128"/>
      <c r="E327" s="103">
        <v>106</v>
      </c>
      <c r="F327" s="128"/>
      <c r="G327" s="103">
        <v>116</v>
      </c>
      <c r="H327" s="128"/>
      <c r="I327" s="103">
        <v>126</v>
      </c>
      <c r="J327" s="128"/>
      <c r="K327" s="103">
        <v>136</v>
      </c>
      <c r="L327" s="128"/>
      <c r="M327" s="103">
        <v>146</v>
      </c>
      <c r="N327" s="128"/>
      <c r="O327" s="103">
        <v>156</v>
      </c>
      <c r="P327" s="128"/>
    </row>
    <row r="328" spans="1:16" ht="27.75" customHeight="1">
      <c r="A328" s="103">
        <v>87</v>
      </c>
      <c r="B328" s="128"/>
      <c r="C328" s="103">
        <v>97</v>
      </c>
      <c r="D328" s="128"/>
      <c r="E328" s="103">
        <v>107</v>
      </c>
      <c r="F328" s="128"/>
      <c r="G328" s="103">
        <v>117</v>
      </c>
      <c r="H328" s="128"/>
      <c r="I328" s="103">
        <v>127</v>
      </c>
      <c r="J328" s="128"/>
      <c r="K328" s="103">
        <v>137</v>
      </c>
      <c r="L328" s="128"/>
      <c r="M328" s="103">
        <v>147</v>
      </c>
      <c r="N328" s="128"/>
      <c r="O328" s="103">
        <v>157</v>
      </c>
      <c r="P328" s="128"/>
    </row>
    <row r="329" spans="1:16" ht="27.75" customHeight="1">
      <c r="A329" s="103">
        <v>88</v>
      </c>
      <c r="B329" s="128"/>
      <c r="C329" s="103">
        <v>98</v>
      </c>
      <c r="D329" s="128"/>
      <c r="E329" s="103">
        <v>108</v>
      </c>
      <c r="F329" s="128"/>
      <c r="G329" s="103">
        <v>118</v>
      </c>
      <c r="H329" s="128"/>
      <c r="I329" s="103">
        <v>128</v>
      </c>
      <c r="J329" s="128"/>
      <c r="K329" s="103">
        <v>138</v>
      </c>
      <c r="L329" s="128"/>
      <c r="M329" s="103">
        <v>148</v>
      </c>
      <c r="N329" s="128"/>
      <c r="O329" s="103">
        <v>158</v>
      </c>
      <c r="P329" s="128"/>
    </row>
    <row r="330" spans="1:16" ht="27.75" customHeight="1">
      <c r="A330" s="103">
        <v>89</v>
      </c>
      <c r="B330" s="128"/>
      <c r="C330" s="103">
        <v>99</v>
      </c>
      <c r="D330" s="128"/>
      <c r="E330" s="103">
        <v>109</v>
      </c>
      <c r="F330" s="128"/>
      <c r="G330" s="103">
        <v>119</v>
      </c>
      <c r="H330" s="128"/>
      <c r="I330" s="103">
        <v>129</v>
      </c>
      <c r="J330" s="128"/>
      <c r="K330" s="103">
        <v>139</v>
      </c>
      <c r="L330" s="128"/>
      <c r="M330" s="103">
        <v>149</v>
      </c>
      <c r="N330" s="128"/>
      <c r="O330" s="103">
        <v>159</v>
      </c>
      <c r="P330" s="128"/>
    </row>
    <row r="331" spans="1:16" ht="27.75" customHeight="1">
      <c r="A331" s="103">
        <v>90</v>
      </c>
      <c r="B331" s="128"/>
      <c r="C331" s="103">
        <v>100</v>
      </c>
      <c r="D331" s="128"/>
      <c r="E331" s="103">
        <v>110</v>
      </c>
      <c r="F331" s="128"/>
      <c r="G331" s="103">
        <v>120</v>
      </c>
      <c r="H331" s="128"/>
      <c r="I331" s="103">
        <v>130</v>
      </c>
      <c r="J331" s="128"/>
      <c r="K331" s="103">
        <v>140</v>
      </c>
      <c r="L331" s="128"/>
      <c r="M331" s="103">
        <v>150</v>
      </c>
      <c r="N331" s="128"/>
      <c r="O331" s="103">
        <v>160</v>
      </c>
      <c r="P331" s="128"/>
    </row>
    <row r="332" spans="1:16" ht="27.75" customHeight="1">
      <c r="A332" s="113" t="s">
        <v>9</v>
      </c>
      <c r="B332" s="114" t="str">
        <f>IF(SUM(B322:B331)&gt;0,SUM(B322:B331),"")</f>
        <v/>
      </c>
      <c r="C332" s="113" t="s">
        <v>9</v>
      </c>
      <c r="D332" s="114" t="str">
        <f>IF(SUM(D322:D331)&gt;0,SUM(D322:D331),"")</f>
        <v/>
      </c>
      <c r="E332" s="113" t="s">
        <v>9</v>
      </c>
      <c r="F332" s="114" t="str">
        <f>IF(SUM(F322:F331)&gt;0,SUM(F322:F331),"")</f>
        <v/>
      </c>
      <c r="G332" s="113" t="s">
        <v>9</v>
      </c>
      <c r="H332" s="114" t="str">
        <f>IF(SUM(H322:H331)&gt;0,SUM(H322:H331),"")</f>
        <v/>
      </c>
      <c r="I332" s="113" t="s">
        <v>9</v>
      </c>
      <c r="J332" s="114" t="str">
        <f>IF(SUM(J322:J331)&gt;0,SUM(J322:J331),"")</f>
        <v/>
      </c>
      <c r="K332" s="113" t="s">
        <v>9</v>
      </c>
      <c r="L332" s="114" t="str">
        <f>IF(SUM(L322:L331)&gt;0,SUM(L322:L331),"")</f>
        <v/>
      </c>
      <c r="M332" s="113" t="s">
        <v>9</v>
      </c>
      <c r="N332" s="114" t="str">
        <f>IF(SUM(N322:N331)&gt;0,SUM(N322:N331),"")</f>
        <v/>
      </c>
      <c r="O332" s="113" t="s">
        <v>9</v>
      </c>
      <c r="P332" s="114" t="str">
        <f>IF(SUM(P322:P331)&gt;0,SUM(P322:P331),"")</f>
        <v/>
      </c>
    </row>
    <row r="333" spans="1:16" ht="12.75" customHeight="1" thickBot="1"/>
    <row r="334" spans="1:16" ht="20.25" customHeight="1">
      <c r="A334" s="268" t="s">
        <v>10</v>
      </c>
      <c r="B334" s="269"/>
      <c r="C334" s="269"/>
      <c r="D334" s="272" t="s">
        <v>11</v>
      </c>
      <c r="E334" s="273"/>
      <c r="F334" s="273"/>
      <c r="G334" s="273"/>
      <c r="H334" s="274"/>
      <c r="I334" s="105"/>
      <c r="J334" s="103" t="s">
        <v>15</v>
      </c>
      <c r="L334" s="115" t="s">
        <v>17</v>
      </c>
      <c r="M334" s="275" t="s">
        <v>18</v>
      </c>
      <c r="N334" s="275"/>
      <c r="O334" s="276" t="s">
        <v>137</v>
      </c>
      <c r="P334" s="277"/>
    </row>
    <row r="335" spans="1:16" ht="27" customHeight="1">
      <c r="A335" s="270"/>
      <c r="B335" s="271"/>
      <c r="C335" s="271"/>
      <c r="D335" s="272" t="s">
        <v>12</v>
      </c>
      <c r="E335" s="273"/>
      <c r="F335" s="65" t="s">
        <v>13</v>
      </c>
      <c r="G335" s="272" t="s">
        <v>14</v>
      </c>
      <c r="H335" s="274"/>
      <c r="I335" s="105"/>
      <c r="J335" s="278">
        <f>IF(ISBLANK(A310),"",(COUNTA(A322:P331)-80+COUNTA(A310:P319)-80))</f>
        <v>0</v>
      </c>
      <c r="L335" s="280" t="str">
        <f>IF(F336="","",ROUND(F336*G336/10,0))</f>
        <v/>
      </c>
      <c r="M335" s="282" t="str">
        <f>IF(D336=0,"",ROUND(D336*L335/100000,1))</f>
        <v/>
      </c>
      <c r="N335" s="282"/>
      <c r="O335" s="284" t="s">
        <v>135</v>
      </c>
      <c r="P335" s="285"/>
    </row>
    <row r="336" spans="1:16" ht="27" customHeight="1" thickBot="1">
      <c r="A336" s="286">
        <f>はじめに!$G$37</f>
        <v>0</v>
      </c>
      <c r="B336" s="227"/>
      <c r="C336" s="116" t="s">
        <v>20</v>
      </c>
      <c r="D336" s="117">
        <f>IF(ISBLANK(A310),"",SUM(植付9))</f>
        <v>0</v>
      </c>
      <c r="E336" s="118" t="s">
        <v>16</v>
      </c>
      <c r="F336" s="130"/>
      <c r="G336" s="287"/>
      <c r="H336" s="288"/>
      <c r="I336" s="119"/>
      <c r="J336" s="279"/>
      <c r="K336" s="120"/>
      <c r="L336" s="281"/>
      <c r="M336" s="283"/>
      <c r="N336" s="283"/>
      <c r="O336" s="289" t="s">
        <v>136</v>
      </c>
      <c r="P336" s="290"/>
    </row>
    <row r="337" spans="1:20" ht="6" customHeight="1">
      <c r="A337" s="122"/>
      <c r="B337" s="122"/>
      <c r="C337" s="122"/>
      <c r="D337" s="122"/>
      <c r="E337" s="122"/>
      <c r="F337" s="122"/>
      <c r="G337" s="122"/>
      <c r="H337" s="122"/>
      <c r="L337" s="261" t="s">
        <v>147</v>
      </c>
      <c r="M337" s="261"/>
      <c r="N337" s="261"/>
    </row>
    <row r="338" spans="1:20" ht="15.75" customHeight="1">
      <c r="A338" s="10" t="s">
        <v>138</v>
      </c>
      <c r="B338" s="4"/>
      <c r="C338" s="4"/>
      <c r="D338" s="4"/>
      <c r="E338" s="4"/>
      <c r="F338" s="4"/>
      <c r="G338" s="4"/>
      <c r="H338" s="4"/>
      <c r="L338" s="262"/>
      <c r="M338" s="262"/>
      <c r="N338" s="262"/>
    </row>
    <row r="339" spans="1:20" s="123" customFormat="1" ht="16.5" customHeight="1">
      <c r="A339" s="263" t="s">
        <v>139</v>
      </c>
      <c r="B339" s="263"/>
      <c r="C339" s="263"/>
      <c r="D339" s="263"/>
      <c r="E339" s="263" t="s">
        <v>141</v>
      </c>
      <c r="F339" s="263"/>
      <c r="G339" s="263"/>
      <c r="H339" s="263"/>
      <c r="I339" s="263" t="s">
        <v>142</v>
      </c>
      <c r="J339" s="263"/>
      <c r="K339" s="263"/>
      <c r="L339" s="263"/>
      <c r="M339" s="263" t="s">
        <v>143</v>
      </c>
      <c r="N339" s="263"/>
      <c r="O339" s="263"/>
      <c r="P339" s="263"/>
    </row>
    <row r="340" spans="1:20" ht="25.5" customHeight="1">
      <c r="A340" s="264" t="s">
        <v>140</v>
      </c>
      <c r="B340" s="265"/>
      <c r="C340" s="124" t="s">
        <v>145</v>
      </c>
      <c r="D340" s="131"/>
      <c r="E340" s="264" t="s">
        <v>140</v>
      </c>
      <c r="F340" s="265"/>
      <c r="G340" s="124" t="s">
        <v>145</v>
      </c>
      <c r="H340" s="131"/>
      <c r="I340" s="264" t="s">
        <v>140</v>
      </c>
      <c r="J340" s="265"/>
      <c r="K340" s="124" t="s">
        <v>145</v>
      </c>
      <c r="L340" s="131"/>
      <c r="M340" s="264" t="s">
        <v>140</v>
      </c>
      <c r="N340" s="267"/>
      <c r="O340" s="124" t="s">
        <v>145</v>
      </c>
      <c r="P340" s="132"/>
    </row>
    <row r="341" spans="1:20" ht="25.5" customHeight="1">
      <c r="A341" s="264"/>
      <c r="B341" s="266"/>
      <c r="C341" s="124" t="s">
        <v>146</v>
      </c>
      <c r="D341" s="131"/>
      <c r="E341" s="264"/>
      <c r="F341" s="266"/>
      <c r="G341" s="124" t="s">
        <v>146</v>
      </c>
      <c r="H341" s="131"/>
      <c r="I341" s="264"/>
      <c r="J341" s="266"/>
      <c r="K341" s="124" t="s">
        <v>146</v>
      </c>
      <c r="L341" s="131"/>
      <c r="M341" s="264"/>
      <c r="N341" s="267"/>
      <c r="O341" s="124" t="s">
        <v>146</v>
      </c>
      <c r="P341" s="132"/>
    </row>
    <row r="342" spans="1:20" ht="25.5" customHeight="1">
      <c r="A342" s="136" t="s">
        <v>183</v>
      </c>
      <c r="B342" s="7"/>
      <c r="C342" s="7"/>
      <c r="D342" s="7"/>
      <c r="E342" s="7"/>
      <c r="F342" s="7"/>
      <c r="G342" s="136"/>
      <c r="H342" s="137" t="s">
        <v>179</v>
      </c>
      <c r="I342" s="136"/>
      <c r="J342" s="137" t="s">
        <v>180</v>
      </c>
      <c r="K342" s="136"/>
      <c r="L342" s="7" t="s">
        <v>181</v>
      </c>
      <c r="M342" s="7"/>
      <c r="N342" s="137"/>
      <c r="O342" s="136"/>
      <c r="P342" s="137" t="s">
        <v>182</v>
      </c>
    </row>
    <row r="343" spans="1:20" ht="19.5" customHeight="1">
      <c r="A343" s="125" t="s">
        <v>144</v>
      </c>
    </row>
    <row r="344" spans="1:20" ht="7.5" customHeight="1">
      <c r="B344" s="3"/>
      <c r="F344" s="3"/>
      <c r="H344" s="3"/>
    </row>
    <row r="345" spans="1:20" ht="18" customHeight="1">
      <c r="A345" s="103" t="s">
        <v>125</v>
      </c>
      <c r="B345" s="103">
        <f>はじめに!$E$18</f>
        <v>0</v>
      </c>
      <c r="C345" s="291" t="s">
        <v>2</v>
      </c>
      <c r="D345" s="293" t="s">
        <v>127</v>
      </c>
      <c r="E345" s="293"/>
      <c r="F345" s="294" t="s">
        <v>3</v>
      </c>
      <c r="G345" s="295"/>
      <c r="H345" s="296"/>
      <c r="I345" s="295" t="s">
        <v>4</v>
      </c>
      <c r="J345" s="295"/>
      <c r="K345" s="296"/>
      <c r="L345" s="295" t="s">
        <v>5</v>
      </c>
      <c r="M345" s="296"/>
      <c r="N345" s="103" t="s">
        <v>124</v>
      </c>
      <c r="O345" s="297" t="s">
        <v>134</v>
      </c>
      <c r="P345" s="104" t="str">
        <f>はじめに!$E$21</f>
        <v>１バ</v>
      </c>
      <c r="R345" s="105"/>
      <c r="S345" s="47"/>
    </row>
    <row r="346" spans="1:20" ht="41.25" customHeight="1">
      <c r="A346" s="61" t="s">
        <v>126</v>
      </c>
      <c r="B346" s="1" t="s">
        <v>156</v>
      </c>
      <c r="C346" s="292"/>
      <c r="D346" s="299"/>
      <c r="E346" s="300"/>
      <c r="F346" s="299"/>
      <c r="G346" s="300"/>
      <c r="H346" s="301"/>
      <c r="I346" s="299"/>
      <c r="J346" s="300"/>
      <c r="K346" s="301"/>
      <c r="L346" s="231"/>
      <c r="M346" s="302"/>
      <c r="N346" s="133"/>
      <c r="O346" s="298"/>
      <c r="P346" s="134"/>
      <c r="Q346" s="106"/>
      <c r="R346" s="107" t="s">
        <v>19</v>
      </c>
      <c r="S346" s="135"/>
    </row>
    <row r="347" spans="1:20" ht="20.25" customHeight="1">
      <c r="A347" s="108" t="s">
        <v>7</v>
      </c>
      <c r="B347" s="109" t="s">
        <v>8</v>
      </c>
      <c r="C347" s="108" t="s">
        <v>7</v>
      </c>
      <c r="D347" s="109" t="s">
        <v>8</v>
      </c>
      <c r="E347" s="108" t="s">
        <v>7</v>
      </c>
      <c r="F347" s="109" t="s">
        <v>8</v>
      </c>
      <c r="G347" s="108" t="s">
        <v>7</v>
      </c>
      <c r="H347" s="109" t="s">
        <v>8</v>
      </c>
      <c r="I347" s="108" t="s">
        <v>7</v>
      </c>
      <c r="J347" s="109" t="s">
        <v>8</v>
      </c>
      <c r="K347" s="108" t="s">
        <v>7</v>
      </c>
      <c r="L347" s="109" t="s">
        <v>8</v>
      </c>
      <c r="M347" s="108" t="s">
        <v>7</v>
      </c>
      <c r="N347" s="109" t="s">
        <v>8</v>
      </c>
      <c r="O347" s="108" t="s">
        <v>7</v>
      </c>
      <c r="P347" s="109" t="s">
        <v>8</v>
      </c>
      <c r="R347" s="110" t="s">
        <v>72</v>
      </c>
      <c r="S347" s="111" t="str">
        <f>TEXT(TRIM(F346)&amp;" 字 "&amp;TRIM(I346)&amp;" "&amp;TRIM(L346),)</f>
        <v xml:space="preserve"> 字  </v>
      </c>
    </row>
    <row r="348" spans="1:20" ht="27.75" customHeight="1">
      <c r="A348" s="103">
        <v>1</v>
      </c>
      <c r="B348" s="128"/>
      <c r="C348" s="103">
        <v>11</v>
      </c>
      <c r="D348" s="128"/>
      <c r="E348" s="103">
        <v>21</v>
      </c>
      <c r="F348" s="128"/>
      <c r="G348" s="103">
        <v>31</v>
      </c>
      <c r="H348" s="128"/>
      <c r="I348" s="103">
        <v>41</v>
      </c>
      <c r="J348" s="128"/>
      <c r="K348" s="103">
        <v>51</v>
      </c>
      <c r="L348" s="128"/>
      <c r="M348" s="103">
        <v>61</v>
      </c>
      <c r="N348" s="128"/>
      <c r="O348" s="103">
        <v>71</v>
      </c>
      <c r="P348" s="128"/>
    </row>
    <row r="349" spans="1:20" ht="27.75" customHeight="1">
      <c r="A349" s="103">
        <v>2</v>
      </c>
      <c r="B349" s="128"/>
      <c r="C349" s="103">
        <v>12</v>
      </c>
      <c r="D349" s="128"/>
      <c r="E349" s="103">
        <v>22</v>
      </c>
      <c r="F349" s="128"/>
      <c r="G349" s="103">
        <v>32</v>
      </c>
      <c r="H349" s="128"/>
      <c r="I349" s="103">
        <v>42</v>
      </c>
      <c r="J349" s="128"/>
      <c r="K349" s="103">
        <v>52</v>
      </c>
      <c r="L349" s="128"/>
      <c r="M349" s="103">
        <v>62</v>
      </c>
      <c r="N349" s="128"/>
      <c r="O349" s="103">
        <v>72</v>
      </c>
      <c r="P349" s="128"/>
      <c r="R349" s="112" t="s">
        <v>130</v>
      </c>
      <c r="S349" s="112" t="s">
        <v>132</v>
      </c>
      <c r="T349" s="112" t="s">
        <v>133</v>
      </c>
    </row>
    <row r="350" spans="1:20" ht="27.75" customHeight="1">
      <c r="A350" s="103">
        <v>3</v>
      </c>
      <c r="B350" s="128"/>
      <c r="C350" s="103">
        <v>13</v>
      </c>
      <c r="D350" s="128"/>
      <c r="E350" s="103">
        <v>23</v>
      </c>
      <c r="F350" s="128"/>
      <c r="G350" s="103">
        <v>33</v>
      </c>
      <c r="H350" s="128"/>
      <c r="I350" s="103">
        <v>43</v>
      </c>
      <c r="J350" s="128"/>
      <c r="K350" s="103">
        <v>53</v>
      </c>
      <c r="L350" s="128"/>
      <c r="M350" s="103">
        <v>63</v>
      </c>
      <c r="N350" s="128"/>
      <c r="O350" s="103">
        <v>73</v>
      </c>
      <c r="P350" s="128"/>
      <c r="R350" s="112" t="s">
        <v>128</v>
      </c>
      <c r="S350" s="112" t="s">
        <v>131</v>
      </c>
      <c r="T350" s="112" t="s">
        <v>187</v>
      </c>
    </row>
    <row r="351" spans="1:20" ht="27.75" customHeight="1">
      <c r="A351" s="103">
        <v>4</v>
      </c>
      <c r="B351" s="128"/>
      <c r="C351" s="103">
        <v>14</v>
      </c>
      <c r="D351" s="128"/>
      <c r="E351" s="103">
        <v>24</v>
      </c>
      <c r="F351" s="128"/>
      <c r="G351" s="103">
        <v>34</v>
      </c>
      <c r="H351" s="128"/>
      <c r="I351" s="103">
        <v>44</v>
      </c>
      <c r="J351" s="128"/>
      <c r="K351" s="103">
        <v>54</v>
      </c>
      <c r="L351" s="128"/>
      <c r="M351" s="103">
        <v>64</v>
      </c>
      <c r="N351" s="128"/>
      <c r="O351" s="103">
        <v>74</v>
      </c>
      <c r="P351" s="128"/>
      <c r="R351" s="112"/>
      <c r="S351" s="112"/>
      <c r="T351" s="112"/>
    </row>
    <row r="352" spans="1:20" ht="27.75" customHeight="1">
      <c r="A352" s="103">
        <v>5</v>
      </c>
      <c r="B352" s="128"/>
      <c r="C352" s="103">
        <v>15</v>
      </c>
      <c r="D352" s="128"/>
      <c r="E352" s="103">
        <v>25</v>
      </c>
      <c r="F352" s="128"/>
      <c r="G352" s="103">
        <v>35</v>
      </c>
      <c r="H352" s="128"/>
      <c r="I352" s="103">
        <v>45</v>
      </c>
      <c r="J352" s="128"/>
      <c r="K352" s="103">
        <v>55</v>
      </c>
      <c r="L352" s="128"/>
      <c r="M352" s="103">
        <v>65</v>
      </c>
      <c r="N352" s="128"/>
      <c r="O352" s="103">
        <v>75</v>
      </c>
      <c r="P352" s="128"/>
    </row>
    <row r="353" spans="1:16" ht="27.75" customHeight="1">
      <c r="A353" s="103">
        <v>6</v>
      </c>
      <c r="B353" s="128"/>
      <c r="C353" s="103">
        <v>16</v>
      </c>
      <c r="D353" s="128"/>
      <c r="E353" s="103">
        <v>26</v>
      </c>
      <c r="F353" s="128"/>
      <c r="G353" s="103">
        <v>36</v>
      </c>
      <c r="H353" s="128"/>
      <c r="I353" s="103">
        <v>46</v>
      </c>
      <c r="J353" s="128"/>
      <c r="K353" s="103">
        <v>56</v>
      </c>
      <c r="L353" s="128"/>
      <c r="M353" s="103">
        <v>66</v>
      </c>
      <c r="N353" s="128"/>
      <c r="O353" s="103">
        <v>76</v>
      </c>
      <c r="P353" s="128"/>
    </row>
    <row r="354" spans="1:16" ht="27.75" customHeight="1">
      <c r="A354" s="103">
        <v>7</v>
      </c>
      <c r="B354" s="128"/>
      <c r="C354" s="103">
        <v>17</v>
      </c>
      <c r="D354" s="128"/>
      <c r="E354" s="103">
        <v>27</v>
      </c>
      <c r="F354" s="128"/>
      <c r="G354" s="103">
        <v>37</v>
      </c>
      <c r="H354" s="128"/>
      <c r="I354" s="103">
        <v>47</v>
      </c>
      <c r="J354" s="128"/>
      <c r="K354" s="103">
        <v>57</v>
      </c>
      <c r="L354" s="128"/>
      <c r="M354" s="103">
        <v>67</v>
      </c>
      <c r="N354" s="128"/>
      <c r="O354" s="103">
        <v>77</v>
      </c>
      <c r="P354" s="128"/>
    </row>
    <row r="355" spans="1:16" ht="27.75" customHeight="1">
      <c r="A355" s="103">
        <v>8</v>
      </c>
      <c r="B355" s="128"/>
      <c r="C355" s="103">
        <v>18</v>
      </c>
      <c r="D355" s="128"/>
      <c r="E355" s="103">
        <v>28</v>
      </c>
      <c r="F355" s="128"/>
      <c r="G355" s="103">
        <v>38</v>
      </c>
      <c r="H355" s="128"/>
      <c r="I355" s="103">
        <v>48</v>
      </c>
      <c r="J355" s="128"/>
      <c r="K355" s="103">
        <v>58</v>
      </c>
      <c r="L355" s="128"/>
      <c r="M355" s="103">
        <v>68</v>
      </c>
      <c r="N355" s="128"/>
      <c r="O355" s="103">
        <v>78</v>
      </c>
      <c r="P355" s="128"/>
    </row>
    <row r="356" spans="1:16" ht="27.75" customHeight="1">
      <c r="A356" s="103">
        <v>9</v>
      </c>
      <c r="B356" s="128"/>
      <c r="C356" s="103">
        <v>19</v>
      </c>
      <c r="D356" s="128"/>
      <c r="E356" s="103">
        <v>29</v>
      </c>
      <c r="F356" s="128"/>
      <c r="G356" s="103">
        <v>39</v>
      </c>
      <c r="H356" s="128"/>
      <c r="I356" s="103">
        <v>49</v>
      </c>
      <c r="J356" s="128"/>
      <c r="K356" s="103">
        <v>59</v>
      </c>
      <c r="L356" s="128"/>
      <c r="M356" s="103">
        <v>69</v>
      </c>
      <c r="N356" s="128"/>
      <c r="O356" s="103">
        <v>79</v>
      </c>
      <c r="P356" s="128"/>
    </row>
    <row r="357" spans="1:16" ht="27.75" customHeight="1">
      <c r="A357" s="103">
        <v>10</v>
      </c>
      <c r="B357" s="128"/>
      <c r="C357" s="103">
        <v>20</v>
      </c>
      <c r="D357" s="128"/>
      <c r="E357" s="103">
        <v>30</v>
      </c>
      <c r="F357" s="128"/>
      <c r="G357" s="103">
        <v>40</v>
      </c>
      <c r="H357" s="128"/>
      <c r="I357" s="103">
        <v>50</v>
      </c>
      <c r="J357" s="128"/>
      <c r="K357" s="103">
        <v>60</v>
      </c>
      <c r="L357" s="128"/>
      <c r="M357" s="103">
        <v>70</v>
      </c>
      <c r="N357" s="128"/>
      <c r="O357" s="103">
        <v>80</v>
      </c>
      <c r="P357" s="128"/>
    </row>
    <row r="358" spans="1:16" ht="27.75" customHeight="1">
      <c r="A358" s="113" t="s">
        <v>9</v>
      </c>
      <c r="B358" s="114" t="str">
        <f>IF(SUM(B348:B357)&gt;0,SUM(B348:B357),"")</f>
        <v/>
      </c>
      <c r="C358" s="113" t="s">
        <v>9</v>
      </c>
      <c r="D358" s="114" t="str">
        <f>IF(SUM(D348:D357)&gt;0,SUM(D348:D357),"")</f>
        <v/>
      </c>
      <c r="E358" s="113" t="s">
        <v>9</v>
      </c>
      <c r="F358" s="114" t="str">
        <f>IF(SUM(F348:F357)&gt;0,SUM(F348:F357),"")</f>
        <v/>
      </c>
      <c r="G358" s="113" t="s">
        <v>9</v>
      </c>
      <c r="H358" s="114" t="str">
        <f>IF(SUM(H348:H357)&gt;0,SUM(H348:H357),"")</f>
        <v/>
      </c>
      <c r="I358" s="113" t="s">
        <v>9</v>
      </c>
      <c r="J358" s="114" t="str">
        <f>IF(SUM(J348:J357)&gt;0,SUM(J348:J357),"")</f>
        <v/>
      </c>
      <c r="K358" s="113" t="s">
        <v>9</v>
      </c>
      <c r="L358" s="114" t="str">
        <f>IF(SUM(L348:L357)&gt;0,SUM(L348:L357),"")</f>
        <v/>
      </c>
      <c r="M358" s="113" t="s">
        <v>9</v>
      </c>
      <c r="N358" s="114" t="str">
        <f>IF(SUM(N348:N357)&gt;0,SUM(N348:N357),"")</f>
        <v/>
      </c>
      <c r="O358" s="113" t="s">
        <v>9</v>
      </c>
      <c r="P358" s="114" t="str">
        <f>IF(SUM(P348:P357)&gt;0,SUM(P348:P357),"")</f>
        <v/>
      </c>
    </row>
    <row r="359" spans="1:16" ht="20.25" customHeight="1">
      <c r="A359" s="108" t="s">
        <v>7</v>
      </c>
      <c r="B359" s="109" t="s">
        <v>8</v>
      </c>
      <c r="C359" s="108" t="s">
        <v>7</v>
      </c>
      <c r="D359" s="109" t="s">
        <v>8</v>
      </c>
      <c r="E359" s="108" t="s">
        <v>7</v>
      </c>
      <c r="F359" s="109" t="s">
        <v>8</v>
      </c>
      <c r="G359" s="108" t="s">
        <v>7</v>
      </c>
      <c r="H359" s="109" t="s">
        <v>8</v>
      </c>
      <c r="I359" s="108" t="s">
        <v>7</v>
      </c>
      <c r="J359" s="109" t="s">
        <v>8</v>
      </c>
      <c r="K359" s="108" t="s">
        <v>7</v>
      </c>
      <c r="L359" s="109" t="s">
        <v>8</v>
      </c>
      <c r="M359" s="108" t="s">
        <v>7</v>
      </c>
      <c r="N359" s="109" t="s">
        <v>8</v>
      </c>
      <c r="O359" s="108" t="s">
        <v>7</v>
      </c>
      <c r="P359" s="109" t="s">
        <v>8</v>
      </c>
    </row>
    <row r="360" spans="1:16" ht="27.75" customHeight="1">
      <c r="A360" s="103">
        <v>81</v>
      </c>
      <c r="B360" s="128"/>
      <c r="C360" s="103">
        <v>91</v>
      </c>
      <c r="D360" s="128"/>
      <c r="E360" s="103">
        <v>101</v>
      </c>
      <c r="F360" s="128"/>
      <c r="G360" s="103">
        <v>111</v>
      </c>
      <c r="H360" s="128"/>
      <c r="I360" s="103">
        <v>121</v>
      </c>
      <c r="J360" s="128"/>
      <c r="K360" s="103">
        <v>131</v>
      </c>
      <c r="L360" s="128"/>
      <c r="M360" s="103">
        <v>141</v>
      </c>
      <c r="N360" s="128"/>
      <c r="O360" s="103">
        <v>151</v>
      </c>
      <c r="P360" s="128"/>
    </row>
    <row r="361" spans="1:16" ht="27.75" customHeight="1">
      <c r="A361" s="103">
        <v>82</v>
      </c>
      <c r="B361" s="128"/>
      <c r="C361" s="103">
        <v>92</v>
      </c>
      <c r="D361" s="128"/>
      <c r="E361" s="103">
        <v>102</v>
      </c>
      <c r="F361" s="128"/>
      <c r="G361" s="103">
        <v>112</v>
      </c>
      <c r="H361" s="128"/>
      <c r="I361" s="103">
        <v>122</v>
      </c>
      <c r="J361" s="128"/>
      <c r="K361" s="103">
        <v>132</v>
      </c>
      <c r="L361" s="128"/>
      <c r="M361" s="103">
        <v>142</v>
      </c>
      <c r="N361" s="128"/>
      <c r="O361" s="103">
        <v>152</v>
      </c>
      <c r="P361" s="128"/>
    </row>
    <row r="362" spans="1:16" ht="27.75" customHeight="1">
      <c r="A362" s="103">
        <v>83</v>
      </c>
      <c r="B362" s="128"/>
      <c r="C362" s="103">
        <v>93</v>
      </c>
      <c r="D362" s="128"/>
      <c r="E362" s="103">
        <v>103</v>
      </c>
      <c r="F362" s="128"/>
      <c r="G362" s="103">
        <v>113</v>
      </c>
      <c r="H362" s="128"/>
      <c r="I362" s="103">
        <v>123</v>
      </c>
      <c r="J362" s="128"/>
      <c r="K362" s="103">
        <v>133</v>
      </c>
      <c r="L362" s="128"/>
      <c r="M362" s="103">
        <v>143</v>
      </c>
      <c r="N362" s="128"/>
      <c r="O362" s="103">
        <v>153</v>
      </c>
      <c r="P362" s="128"/>
    </row>
    <row r="363" spans="1:16" ht="27.75" customHeight="1">
      <c r="A363" s="103">
        <v>84</v>
      </c>
      <c r="B363" s="128"/>
      <c r="C363" s="103">
        <v>94</v>
      </c>
      <c r="D363" s="128"/>
      <c r="E363" s="103">
        <v>104</v>
      </c>
      <c r="F363" s="128"/>
      <c r="G363" s="103">
        <v>114</v>
      </c>
      <c r="H363" s="128"/>
      <c r="I363" s="103">
        <v>124</v>
      </c>
      <c r="J363" s="128"/>
      <c r="K363" s="103">
        <v>134</v>
      </c>
      <c r="L363" s="128"/>
      <c r="M363" s="103">
        <v>144</v>
      </c>
      <c r="N363" s="128"/>
      <c r="O363" s="103">
        <v>154</v>
      </c>
      <c r="P363" s="128"/>
    </row>
    <row r="364" spans="1:16" ht="27.75" customHeight="1">
      <c r="A364" s="103">
        <v>85</v>
      </c>
      <c r="B364" s="128"/>
      <c r="C364" s="103">
        <v>95</v>
      </c>
      <c r="D364" s="128"/>
      <c r="E364" s="103">
        <v>105</v>
      </c>
      <c r="F364" s="128"/>
      <c r="G364" s="103">
        <v>115</v>
      </c>
      <c r="H364" s="128"/>
      <c r="I364" s="103">
        <v>125</v>
      </c>
      <c r="J364" s="128"/>
      <c r="K364" s="103">
        <v>135</v>
      </c>
      <c r="L364" s="128"/>
      <c r="M364" s="103">
        <v>145</v>
      </c>
      <c r="N364" s="128"/>
      <c r="O364" s="103">
        <v>155</v>
      </c>
      <c r="P364" s="128"/>
    </row>
    <row r="365" spans="1:16" ht="27.75" customHeight="1">
      <c r="A365" s="103">
        <v>86</v>
      </c>
      <c r="B365" s="128"/>
      <c r="C365" s="103">
        <v>96</v>
      </c>
      <c r="D365" s="128"/>
      <c r="E365" s="103">
        <v>106</v>
      </c>
      <c r="F365" s="128"/>
      <c r="G365" s="103">
        <v>116</v>
      </c>
      <c r="H365" s="128"/>
      <c r="I365" s="103">
        <v>126</v>
      </c>
      <c r="J365" s="128"/>
      <c r="K365" s="103">
        <v>136</v>
      </c>
      <c r="L365" s="128"/>
      <c r="M365" s="103">
        <v>146</v>
      </c>
      <c r="N365" s="128"/>
      <c r="O365" s="103">
        <v>156</v>
      </c>
      <c r="P365" s="128"/>
    </row>
    <row r="366" spans="1:16" ht="27.75" customHeight="1">
      <c r="A366" s="103">
        <v>87</v>
      </c>
      <c r="B366" s="128"/>
      <c r="C366" s="103">
        <v>97</v>
      </c>
      <c r="D366" s="128"/>
      <c r="E366" s="103">
        <v>107</v>
      </c>
      <c r="F366" s="128"/>
      <c r="G366" s="103">
        <v>117</v>
      </c>
      <c r="H366" s="128"/>
      <c r="I366" s="103">
        <v>127</v>
      </c>
      <c r="J366" s="128"/>
      <c r="K366" s="103">
        <v>137</v>
      </c>
      <c r="L366" s="128"/>
      <c r="M366" s="103">
        <v>147</v>
      </c>
      <c r="N366" s="128"/>
      <c r="O366" s="103">
        <v>157</v>
      </c>
      <c r="P366" s="128"/>
    </row>
    <row r="367" spans="1:16" ht="27.75" customHeight="1">
      <c r="A367" s="103">
        <v>88</v>
      </c>
      <c r="B367" s="128"/>
      <c r="C367" s="103">
        <v>98</v>
      </c>
      <c r="D367" s="128"/>
      <c r="E367" s="103">
        <v>108</v>
      </c>
      <c r="F367" s="128"/>
      <c r="G367" s="103">
        <v>118</v>
      </c>
      <c r="H367" s="128"/>
      <c r="I367" s="103">
        <v>128</v>
      </c>
      <c r="J367" s="128"/>
      <c r="K367" s="103">
        <v>138</v>
      </c>
      <c r="L367" s="128"/>
      <c r="M367" s="103">
        <v>148</v>
      </c>
      <c r="N367" s="128"/>
      <c r="O367" s="103">
        <v>158</v>
      </c>
      <c r="P367" s="128"/>
    </row>
    <row r="368" spans="1:16" ht="27.75" customHeight="1">
      <c r="A368" s="103">
        <v>89</v>
      </c>
      <c r="B368" s="128"/>
      <c r="C368" s="103">
        <v>99</v>
      </c>
      <c r="D368" s="128"/>
      <c r="E368" s="103">
        <v>109</v>
      </c>
      <c r="F368" s="128"/>
      <c r="G368" s="103">
        <v>119</v>
      </c>
      <c r="H368" s="128"/>
      <c r="I368" s="103">
        <v>129</v>
      </c>
      <c r="J368" s="128"/>
      <c r="K368" s="103">
        <v>139</v>
      </c>
      <c r="L368" s="128"/>
      <c r="M368" s="103">
        <v>149</v>
      </c>
      <c r="N368" s="128"/>
      <c r="O368" s="103">
        <v>159</v>
      </c>
      <c r="P368" s="128"/>
    </row>
    <row r="369" spans="1:19" ht="27.75" customHeight="1">
      <c r="A369" s="103">
        <v>90</v>
      </c>
      <c r="B369" s="128"/>
      <c r="C369" s="103">
        <v>100</v>
      </c>
      <c r="D369" s="128"/>
      <c r="E369" s="103">
        <v>110</v>
      </c>
      <c r="F369" s="128"/>
      <c r="G369" s="103">
        <v>120</v>
      </c>
      <c r="H369" s="128"/>
      <c r="I369" s="103">
        <v>130</v>
      </c>
      <c r="J369" s="128"/>
      <c r="K369" s="103">
        <v>140</v>
      </c>
      <c r="L369" s="128"/>
      <c r="M369" s="103">
        <v>150</v>
      </c>
      <c r="N369" s="128"/>
      <c r="O369" s="103">
        <v>160</v>
      </c>
      <c r="P369" s="128"/>
    </row>
    <row r="370" spans="1:19" ht="27.75" customHeight="1">
      <c r="A370" s="113" t="s">
        <v>9</v>
      </c>
      <c r="B370" s="114" t="str">
        <f>IF(SUM(B360:B369)&gt;0,SUM(B360:B369),"")</f>
        <v/>
      </c>
      <c r="C370" s="113" t="s">
        <v>9</v>
      </c>
      <c r="D370" s="114" t="str">
        <f>IF(SUM(D360:D369)&gt;0,SUM(D360:D369),"")</f>
        <v/>
      </c>
      <c r="E370" s="113" t="s">
        <v>9</v>
      </c>
      <c r="F370" s="114" t="str">
        <f>IF(SUM(F360:F369)&gt;0,SUM(F360:F369),"")</f>
        <v/>
      </c>
      <c r="G370" s="113" t="s">
        <v>9</v>
      </c>
      <c r="H370" s="114" t="str">
        <f>IF(SUM(H360:H369)&gt;0,SUM(H360:H369),"")</f>
        <v/>
      </c>
      <c r="I370" s="113" t="s">
        <v>9</v>
      </c>
      <c r="J370" s="114" t="str">
        <f>IF(SUM(J360:J369)&gt;0,SUM(J360:J369),"")</f>
        <v/>
      </c>
      <c r="K370" s="113" t="s">
        <v>9</v>
      </c>
      <c r="L370" s="114" t="str">
        <f>IF(SUM(L360:L369)&gt;0,SUM(L360:L369),"")</f>
        <v/>
      </c>
      <c r="M370" s="113" t="s">
        <v>9</v>
      </c>
      <c r="N370" s="114" t="str">
        <f>IF(SUM(N360:N369)&gt;0,SUM(N360:N369),"")</f>
        <v/>
      </c>
      <c r="O370" s="113" t="s">
        <v>9</v>
      </c>
      <c r="P370" s="114" t="str">
        <f>IF(SUM(P360:P369)&gt;0,SUM(P360:P369),"")</f>
        <v/>
      </c>
    </row>
    <row r="371" spans="1:19" ht="12.75" customHeight="1" thickBot="1"/>
    <row r="372" spans="1:19" ht="20.25" customHeight="1">
      <c r="A372" s="268" t="s">
        <v>10</v>
      </c>
      <c r="B372" s="269"/>
      <c r="C372" s="269"/>
      <c r="D372" s="272" t="s">
        <v>11</v>
      </c>
      <c r="E372" s="273"/>
      <c r="F372" s="273"/>
      <c r="G372" s="273"/>
      <c r="H372" s="274"/>
      <c r="I372" s="105"/>
      <c r="J372" s="103" t="s">
        <v>15</v>
      </c>
      <c r="L372" s="115" t="s">
        <v>17</v>
      </c>
      <c r="M372" s="275" t="s">
        <v>18</v>
      </c>
      <c r="N372" s="275"/>
      <c r="O372" s="276" t="s">
        <v>137</v>
      </c>
      <c r="P372" s="277"/>
    </row>
    <row r="373" spans="1:19" ht="27" customHeight="1">
      <c r="A373" s="270"/>
      <c r="B373" s="271"/>
      <c r="C373" s="271"/>
      <c r="D373" s="272" t="s">
        <v>12</v>
      </c>
      <c r="E373" s="273"/>
      <c r="F373" s="65" t="s">
        <v>13</v>
      </c>
      <c r="G373" s="272" t="s">
        <v>14</v>
      </c>
      <c r="H373" s="274"/>
      <c r="I373" s="105"/>
      <c r="J373" s="278">
        <f>IF(ISBLANK(A348),"",(COUNTA(A360:P369)-80+COUNTA(A348:P357)-80))</f>
        <v>0</v>
      </c>
      <c r="L373" s="280" t="str">
        <f>IF(F374="","",ROUND(F374*G374/10,0))</f>
        <v/>
      </c>
      <c r="M373" s="282" t="str">
        <f>IF(D374=0,"",ROUND(D374*L373/100000,1))</f>
        <v/>
      </c>
      <c r="N373" s="282"/>
      <c r="O373" s="284" t="s">
        <v>135</v>
      </c>
      <c r="P373" s="285"/>
    </row>
    <row r="374" spans="1:19" ht="27" customHeight="1" thickBot="1">
      <c r="A374" s="286">
        <f>はじめに!$G$38</f>
        <v>0</v>
      </c>
      <c r="B374" s="227"/>
      <c r="C374" s="116" t="s">
        <v>20</v>
      </c>
      <c r="D374" s="117">
        <f>IF(ISBLANK(A348),"",SUM(植付10))</f>
        <v>0</v>
      </c>
      <c r="E374" s="118" t="s">
        <v>16</v>
      </c>
      <c r="F374" s="130"/>
      <c r="G374" s="287"/>
      <c r="H374" s="288"/>
      <c r="I374" s="119"/>
      <c r="J374" s="279"/>
      <c r="K374" s="120"/>
      <c r="L374" s="281"/>
      <c r="M374" s="283"/>
      <c r="N374" s="283"/>
      <c r="O374" s="289" t="s">
        <v>136</v>
      </c>
      <c r="P374" s="290"/>
    </row>
    <row r="375" spans="1:19" ht="6" customHeight="1">
      <c r="A375" s="122"/>
      <c r="B375" s="122"/>
      <c r="C375" s="122"/>
      <c r="D375" s="122"/>
      <c r="E375" s="122"/>
      <c r="F375" s="122"/>
      <c r="G375" s="122"/>
      <c r="H375" s="122"/>
      <c r="L375" s="261" t="s">
        <v>147</v>
      </c>
      <c r="M375" s="261"/>
      <c r="N375" s="261"/>
    </row>
    <row r="376" spans="1:19" ht="15.75" customHeight="1">
      <c r="A376" s="10" t="s">
        <v>138</v>
      </c>
      <c r="B376" s="4"/>
      <c r="C376" s="4"/>
      <c r="D376" s="4"/>
      <c r="E376" s="4"/>
      <c r="F376" s="4"/>
      <c r="G376" s="4"/>
      <c r="H376" s="4"/>
      <c r="L376" s="262"/>
      <c r="M376" s="262"/>
      <c r="N376" s="262"/>
    </row>
    <row r="377" spans="1:19" s="123" customFormat="1" ht="16.5" customHeight="1">
      <c r="A377" s="263" t="s">
        <v>139</v>
      </c>
      <c r="B377" s="263"/>
      <c r="C377" s="263"/>
      <c r="D377" s="263"/>
      <c r="E377" s="263" t="s">
        <v>141</v>
      </c>
      <c r="F377" s="263"/>
      <c r="G377" s="263"/>
      <c r="H377" s="263"/>
      <c r="I377" s="263" t="s">
        <v>142</v>
      </c>
      <c r="J377" s="263"/>
      <c r="K377" s="263"/>
      <c r="L377" s="263"/>
      <c r="M377" s="263" t="s">
        <v>143</v>
      </c>
      <c r="N377" s="263"/>
      <c r="O377" s="263"/>
      <c r="P377" s="263"/>
    </row>
    <row r="378" spans="1:19" ht="25.5" customHeight="1">
      <c r="A378" s="264" t="s">
        <v>140</v>
      </c>
      <c r="B378" s="265"/>
      <c r="C378" s="124" t="s">
        <v>145</v>
      </c>
      <c r="D378" s="131"/>
      <c r="E378" s="264" t="s">
        <v>140</v>
      </c>
      <c r="F378" s="265"/>
      <c r="G378" s="124" t="s">
        <v>145</v>
      </c>
      <c r="H378" s="131"/>
      <c r="I378" s="264" t="s">
        <v>140</v>
      </c>
      <c r="J378" s="265"/>
      <c r="K378" s="124" t="s">
        <v>145</v>
      </c>
      <c r="L378" s="131"/>
      <c r="M378" s="264" t="s">
        <v>140</v>
      </c>
      <c r="N378" s="267"/>
      <c r="O378" s="124" t="s">
        <v>145</v>
      </c>
      <c r="P378" s="132"/>
    </row>
    <row r="379" spans="1:19" ht="25.5" customHeight="1">
      <c r="A379" s="264"/>
      <c r="B379" s="266"/>
      <c r="C379" s="124" t="s">
        <v>146</v>
      </c>
      <c r="D379" s="131"/>
      <c r="E379" s="264"/>
      <c r="F379" s="266"/>
      <c r="G379" s="124" t="s">
        <v>146</v>
      </c>
      <c r="H379" s="131"/>
      <c r="I379" s="264"/>
      <c r="J379" s="266"/>
      <c r="K379" s="124" t="s">
        <v>146</v>
      </c>
      <c r="L379" s="131"/>
      <c r="M379" s="264"/>
      <c r="N379" s="267"/>
      <c r="O379" s="124" t="s">
        <v>146</v>
      </c>
      <c r="P379" s="132"/>
    </row>
    <row r="380" spans="1:19" ht="25.5" customHeight="1">
      <c r="A380" s="136" t="s">
        <v>183</v>
      </c>
      <c r="B380" s="7"/>
      <c r="C380" s="7"/>
      <c r="D380" s="7"/>
      <c r="E380" s="7"/>
      <c r="F380" s="7"/>
      <c r="G380" s="136"/>
      <c r="H380" s="137" t="s">
        <v>179</v>
      </c>
      <c r="I380" s="136"/>
      <c r="J380" s="137" t="s">
        <v>180</v>
      </c>
      <c r="K380" s="136"/>
      <c r="L380" s="7" t="s">
        <v>181</v>
      </c>
      <c r="M380" s="7"/>
      <c r="N380" s="137"/>
      <c r="O380" s="136"/>
      <c r="P380" s="137" t="s">
        <v>182</v>
      </c>
    </row>
    <row r="381" spans="1:19" ht="19.5" customHeight="1">
      <c r="A381" s="125" t="s">
        <v>144</v>
      </c>
    </row>
    <row r="382" spans="1:19" ht="7.5" customHeight="1">
      <c r="B382" s="3"/>
      <c r="F382" s="3"/>
      <c r="H382" s="3"/>
    </row>
    <row r="383" spans="1:19" ht="18" customHeight="1">
      <c r="A383" s="103" t="s">
        <v>125</v>
      </c>
      <c r="B383" s="103">
        <f>はじめに!$E$18</f>
        <v>0</v>
      </c>
      <c r="C383" s="291" t="s">
        <v>2</v>
      </c>
      <c r="D383" s="293" t="s">
        <v>127</v>
      </c>
      <c r="E383" s="293"/>
      <c r="F383" s="294" t="s">
        <v>3</v>
      </c>
      <c r="G383" s="295"/>
      <c r="H383" s="296"/>
      <c r="I383" s="295" t="s">
        <v>4</v>
      </c>
      <c r="J383" s="295"/>
      <c r="K383" s="296"/>
      <c r="L383" s="295" t="s">
        <v>5</v>
      </c>
      <c r="M383" s="296"/>
      <c r="N383" s="103" t="s">
        <v>124</v>
      </c>
      <c r="O383" s="297" t="s">
        <v>134</v>
      </c>
      <c r="P383" s="104" t="str">
        <f>はじめに!$E$21</f>
        <v>１バ</v>
      </c>
      <c r="R383" s="105"/>
      <c r="S383" s="47"/>
    </row>
    <row r="384" spans="1:19" ht="41.25" customHeight="1">
      <c r="A384" s="61" t="s">
        <v>126</v>
      </c>
      <c r="B384" s="1" t="s">
        <v>157</v>
      </c>
      <c r="C384" s="292"/>
      <c r="D384" s="299"/>
      <c r="E384" s="300"/>
      <c r="F384" s="299"/>
      <c r="G384" s="300"/>
      <c r="H384" s="301"/>
      <c r="I384" s="299"/>
      <c r="J384" s="300"/>
      <c r="K384" s="301"/>
      <c r="L384" s="231"/>
      <c r="M384" s="302"/>
      <c r="N384" s="133"/>
      <c r="O384" s="298"/>
      <c r="P384" s="134"/>
      <c r="Q384" s="106"/>
      <c r="R384" s="107" t="s">
        <v>19</v>
      </c>
      <c r="S384" s="135"/>
    </row>
    <row r="385" spans="1:20" ht="20.25" customHeight="1">
      <c r="A385" s="108" t="s">
        <v>7</v>
      </c>
      <c r="B385" s="109" t="s">
        <v>8</v>
      </c>
      <c r="C385" s="108" t="s">
        <v>7</v>
      </c>
      <c r="D385" s="109" t="s">
        <v>8</v>
      </c>
      <c r="E385" s="108" t="s">
        <v>7</v>
      </c>
      <c r="F385" s="109" t="s">
        <v>8</v>
      </c>
      <c r="G385" s="108" t="s">
        <v>7</v>
      </c>
      <c r="H385" s="109" t="s">
        <v>8</v>
      </c>
      <c r="I385" s="108" t="s">
        <v>7</v>
      </c>
      <c r="J385" s="109" t="s">
        <v>8</v>
      </c>
      <c r="K385" s="108" t="s">
        <v>7</v>
      </c>
      <c r="L385" s="109" t="s">
        <v>8</v>
      </c>
      <c r="M385" s="108" t="s">
        <v>7</v>
      </c>
      <c r="N385" s="109" t="s">
        <v>8</v>
      </c>
      <c r="O385" s="108" t="s">
        <v>7</v>
      </c>
      <c r="P385" s="109" t="s">
        <v>8</v>
      </c>
      <c r="R385" s="110" t="s">
        <v>72</v>
      </c>
      <c r="S385" s="111" t="str">
        <f>TEXT(TRIM(F384)&amp;" 字 "&amp;TRIM(I384)&amp;" "&amp;TRIM(L384),)</f>
        <v xml:space="preserve"> 字  </v>
      </c>
    </row>
    <row r="386" spans="1:20" ht="27.75" customHeight="1">
      <c r="A386" s="103">
        <v>1</v>
      </c>
      <c r="B386" s="128"/>
      <c r="C386" s="103">
        <v>11</v>
      </c>
      <c r="D386" s="128"/>
      <c r="E386" s="103">
        <v>21</v>
      </c>
      <c r="F386" s="128"/>
      <c r="G386" s="103">
        <v>31</v>
      </c>
      <c r="H386" s="128"/>
      <c r="I386" s="103">
        <v>41</v>
      </c>
      <c r="J386" s="128"/>
      <c r="K386" s="103">
        <v>51</v>
      </c>
      <c r="L386" s="128"/>
      <c r="M386" s="103">
        <v>61</v>
      </c>
      <c r="N386" s="128"/>
      <c r="O386" s="103">
        <v>71</v>
      </c>
      <c r="P386" s="128"/>
    </row>
    <row r="387" spans="1:20" ht="27.75" customHeight="1">
      <c r="A387" s="103">
        <v>2</v>
      </c>
      <c r="B387" s="128"/>
      <c r="C387" s="103">
        <v>12</v>
      </c>
      <c r="D387" s="128"/>
      <c r="E387" s="103">
        <v>22</v>
      </c>
      <c r="F387" s="128"/>
      <c r="G387" s="103">
        <v>32</v>
      </c>
      <c r="H387" s="128"/>
      <c r="I387" s="103">
        <v>42</v>
      </c>
      <c r="J387" s="128"/>
      <c r="K387" s="103">
        <v>52</v>
      </c>
      <c r="L387" s="128"/>
      <c r="M387" s="103">
        <v>62</v>
      </c>
      <c r="N387" s="128"/>
      <c r="O387" s="103">
        <v>72</v>
      </c>
      <c r="P387" s="128"/>
      <c r="R387" s="112" t="s">
        <v>130</v>
      </c>
      <c r="S387" s="112" t="s">
        <v>132</v>
      </c>
      <c r="T387" s="112" t="s">
        <v>133</v>
      </c>
    </row>
    <row r="388" spans="1:20" ht="27.75" customHeight="1">
      <c r="A388" s="103">
        <v>3</v>
      </c>
      <c r="B388" s="128"/>
      <c r="C388" s="103">
        <v>13</v>
      </c>
      <c r="D388" s="128"/>
      <c r="E388" s="103">
        <v>23</v>
      </c>
      <c r="F388" s="128"/>
      <c r="G388" s="103">
        <v>33</v>
      </c>
      <c r="H388" s="128"/>
      <c r="I388" s="103">
        <v>43</v>
      </c>
      <c r="J388" s="128"/>
      <c r="K388" s="103">
        <v>53</v>
      </c>
      <c r="L388" s="128"/>
      <c r="M388" s="103">
        <v>63</v>
      </c>
      <c r="N388" s="128"/>
      <c r="O388" s="103">
        <v>73</v>
      </c>
      <c r="P388" s="128"/>
      <c r="R388" s="112" t="s">
        <v>128</v>
      </c>
      <c r="S388" s="112" t="s">
        <v>131</v>
      </c>
      <c r="T388" s="112" t="s">
        <v>187</v>
      </c>
    </row>
    <row r="389" spans="1:20" ht="27.75" customHeight="1">
      <c r="A389" s="103">
        <v>4</v>
      </c>
      <c r="B389" s="128"/>
      <c r="C389" s="103">
        <v>14</v>
      </c>
      <c r="D389" s="128"/>
      <c r="E389" s="103">
        <v>24</v>
      </c>
      <c r="F389" s="128"/>
      <c r="G389" s="103">
        <v>34</v>
      </c>
      <c r="H389" s="128"/>
      <c r="I389" s="103">
        <v>44</v>
      </c>
      <c r="J389" s="128"/>
      <c r="K389" s="103">
        <v>54</v>
      </c>
      <c r="L389" s="128"/>
      <c r="M389" s="103">
        <v>64</v>
      </c>
      <c r="N389" s="128"/>
      <c r="O389" s="103">
        <v>74</v>
      </c>
      <c r="P389" s="128"/>
      <c r="R389" s="112"/>
      <c r="S389" s="112"/>
      <c r="T389" s="112"/>
    </row>
    <row r="390" spans="1:20" ht="27.75" customHeight="1">
      <c r="A390" s="103">
        <v>5</v>
      </c>
      <c r="B390" s="128"/>
      <c r="C390" s="103">
        <v>15</v>
      </c>
      <c r="D390" s="128"/>
      <c r="E390" s="103">
        <v>25</v>
      </c>
      <c r="F390" s="128"/>
      <c r="G390" s="103">
        <v>35</v>
      </c>
      <c r="H390" s="128"/>
      <c r="I390" s="103">
        <v>45</v>
      </c>
      <c r="J390" s="128"/>
      <c r="K390" s="103">
        <v>55</v>
      </c>
      <c r="L390" s="128"/>
      <c r="M390" s="103">
        <v>65</v>
      </c>
      <c r="N390" s="128"/>
      <c r="O390" s="103">
        <v>75</v>
      </c>
      <c r="P390" s="128"/>
    </row>
    <row r="391" spans="1:20" ht="27.75" customHeight="1">
      <c r="A391" s="103">
        <v>6</v>
      </c>
      <c r="B391" s="128"/>
      <c r="C391" s="103">
        <v>16</v>
      </c>
      <c r="D391" s="128"/>
      <c r="E391" s="103">
        <v>26</v>
      </c>
      <c r="F391" s="128"/>
      <c r="G391" s="103">
        <v>36</v>
      </c>
      <c r="H391" s="128"/>
      <c r="I391" s="103">
        <v>46</v>
      </c>
      <c r="J391" s="128"/>
      <c r="K391" s="103">
        <v>56</v>
      </c>
      <c r="L391" s="128"/>
      <c r="M391" s="103">
        <v>66</v>
      </c>
      <c r="N391" s="128"/>
      <c r="O391" s="103">
        <v>76</v>
      </c>
      <c r="P391" s="128"/>
    </row>
    <row r="392" spans="1:20" ht="27.75" customHeight="1">
      <c r="A392" s="103">
        <v>7</v>
      </c>
      <c r="B392" s="128"/>
      <c r="C392" s="103">
        <v>17</v>
      </c>
      <c r="D392" s="128"/>
      <c r="E392" s="103">
        <v>27</v>
      </c>
      <c r="F392" s="128"/>
      <c r="G392" s="103">
        <v>37</v>
      </c>
      <c r="H392" s="128"/>
      <c r="I392" s="103">
        <v>47</v>
      </c>
      <c r="J392" s="128"/>
      <c r="K392" s="103">
        <v>57</v>
      </c>
      <c r="L392" s="128"/>
      <c r="M392" s="103">
        <v>67</v>
      </c>
      <c r="N392" s="128"/>
      <c r="O392" s="103">
        <v>77</v>
      </c>
      <c r="P392" s="128"/>
    </row>
    <row r="393" spans="1:20" ht="27.75" customHeight="1">
      <c r="A393" s="103">
        <v>8</v>
      </c>
      <c r="B393" s="128"/>
      <c r="C393" s="103">
        <v>18</v>
      </c>
      <c r="D393" s="128"/>
      <c r="E393" s="103">
        <v>28</v>
      </c>
      <c r="F393" s="128"/>
      <c r="G393" s="103">
        <v>38</v>
      </c>
      <c r="H393" s="128"/>
      <c r="I393" s="103">
        <v>48</v>
      </c>
      <c r="J393" s="128"/>
      <c r="K393" s="103">
        <v>58</v>
      </c>
      <c r="L393" s="128"/>
      <c r="M393" s="103">
        <v>68</v>
      </c>
      <c r="N393" s="128"/>
      <c r="O393" s="103">
        <v>78</v>
      </c>
      <c r="P393" s="128"/>
    </row>
    <row r="394" spans="1:20" ht="27.75" customHeight="1">
      <c r="A394" s="103">
        <v>9</v>
      </c>
      <c r="B394" s="128"/>
      <c r="C394" s="103">
        <v>19</v>
      </c>
      <c r="D394" s="128"/>
      <c r="E394" s="103">
        <v>29</v>
      </c>
      <c r="F394" s="128"/>
      <c r="G394" s="103">
        <v>39</v>
      </c>
      <c r="H394" s="128"/>
      <c r="I394" s="103">
        <v>49</v>
      </c>
      <c r="J394" s="128"/>
      <c r="K394" s="103">
        <v>59</v>
      </c>
      <c r="L394" s="128"/>
      <c r="M394" s="103">
        <v>69</v>
      </c>
      <c r="N394" s="128"/>
      <c r="O394" s="103">
        <v>79</v>
      </c>
      <c r="P394" s="128"/>
    </row>
    <row r="395" spans="1:20" ht="27.75" customHeight="1">
      <c r="A395" s="103">
        <v>10</v>
      </c>
      <c r="B395" s="128"/>
      <c r="C395" s="103">
        <v>20</v>
      </c>
      <c r="D395" s="128"/>
      <c r="E395" s="103">
        <v>30</v>
      </c>
      <c r="F395" s="128"/>
      <c r="G395" s="103">
        <v>40</v>
      </c>
      <c r="H395" s="128"/>
      <c r="I395" s="103">
        <v>50</v>
      </c>
      <c r="J395" s="128"/>
      <c r="K395" s="103">
        <v>60</v>
      </c>
      <c r="L395" s="128"/>
      <c r="M395" s="103">
        <v>70</v>
      </c>
      <c r="N395" s="128"/>
      <c r="O395" s="103">
        <v>80</v>
      </c>
      <c r="P395" s="128"/>
    </row>
    <row r="396" spans="1:20" ht="27.75" customHeight="1">
      <c r="A396" s="113" t="s">
        <v>9</v>
      </c>
      <c r="B396" s="114" t="str">
        <f>IF(SUM(B386:B395)&gt;0,SUM(B386:B395),"")</f>
        <v/>
      </c>
      <c r="C396" s="113" t="s">
        <v>9</v>
      </c>
      <c r="D396" s="114" t="str">
        <f>IF(SUM(D386:D395)&gt;0,SUM(D386:D395),"")</f>
        <v/>
      </c>
      <c r="E396" s="113" t="s">
        <v>9</v>
      </c>
      <c r="F396" s="114" t="str">
        <f>IF(SUM(F386:F395)&gt;0,SUM(F386:F395),"")</f>
        <v/>
      </c>
      <c r="G396" s="113" t="s">
        <v>9</v>
      </c>
      <c r="H396" s="114" t="str">
        <f>IF(SUM(H386:H395)&gt;0,SUM(H386:H395),"")</f>
        <v/>
      </c>
      <c r="I396" s="113" t="s">
        <v>9</v>
      </c>
      <c r="J396" s="114" t="str">
        <f>IF(SUM(J386:J395)&gt;0,SUM(J386:J395),"")</f>
        <v/>
      </c>
      <c r="K396" s="113" t="s">
        <v>9</v>
      </c>
      <c r="L396" s="114" t="str">
        <f>IF(SUM(L386:L395)&gt;0,SUM(L386:L395),"")</f>
        <v/>
      </c>
      <c r="M396" s="113" t="s">
        <v>9</v>
      </c>
      <c r="N396" s="114" t="str">
        <f>IF(SUM(N386:N395)&gt;0,SUM(N386:N395),"")</f>
        <v/>
      </c>
      <c r="O396" s="113" t="s">
        <v>9</v>
      </c>
      <c r="P396" s="114" t="str">
        <f>IF(SUM(P386:P395)&gt;0,SUM(P386:P395),"")</f>
        <v/>
      </c>
    </row>
    <row r="397" spans="1:20" ht="20.25" customHeight="1">
      <c r="A397" s="108" t="s">
        <v>7</v>
      </c>
      <c r="B397" s="109" t="s">
        <v>8</v>
      </c>
      <c r="C397" s="108" t="s">
        <v>7</v>
      </c>
      <c r="D397" s="109" t="s">
        <v>8</v>
      </c>
      <c r="E397" s="108" t="s">
        <v>7</v>
      </c>
      <c r="F397" s="109" t="s">
        <v>8</v>
      </c>
      <c r="G397" s="108" t="s">
        <v>7</v>
      </c>
      <c r="H397" s="109" t="s">
        <v>8</v>
      </c>
      <c r="I397" s="108" t="s">
        <v>7</v>
      </c>
      <c r="J397" s="109" t="s">
        <v>8</v>
      </c>
      <c r="K397" s="108" t="s">
        <v>7</v>
      </c>
      <c r="L397" s="109" t="s">
        <v>8</v>
      </c>
      <c r="M397" s="108" t="s">
        <v>7</v>
      </c>
      <c r="N397" s="109" t="s">
        <v>8</v>
      </c>
      <c r="O397" s="108" t="s">
        <v>7</v>
      </c>
      <c r="P397" s="109" t="s">
        <v>8</v>
      </c>
    </row>
    <row r="398" spans="1:20" ht="27.75" customHeight="1">
      <c r="A398" s="103">
        <v>81</v>
      </c>
      <c r="B398" s="128"/>
      <c r="C398" s="103">
        <v>91</v>
      </c>
      <c r="D398" s="128"/>
      <c r="E398" s="103">
        <v>101</v>
      </c>
      <c r="F398" s="128"/>
      <c r="G398" s="103">
        <v>111</v>
      </c>
      <c r="H398" s="128"/>
      <c r="I398" s="103">
        <v>121</v>
      </c>
      <c r="J398" s="128"/>
      <c r="K398" s="103">
        <v>131</v>
      </c>
      <c r="L398" s="128"/>
      <c r="M398" s="103">
        <v>141</v>
      </c>
      <c r="N398" s="128"/>
      <c r="O398" s="103">
        <v>151</v>
      </c>
      <c r="P398" s="128"/>
    </row>
    <row r="399" spans="1:20" ht="27.75" customHeight="1">
      <c r="A399" s="103">
        <v>82</v>
      </c>
      <c r="B399" s="128"/>
      <c r="C399" s="103">
        <v>92</v>
      </c>
      <c r="D399" s="128"/>
      <c r="E399" s="103">
        <v>102</v>
      </c>
      <c r="F399" s="128"/>
      <c r="G399" s="103">
        <v>112</v>
      </c>
      <c r="H399" s="128"/>
      <c r="I399" s="103">
        <v>122</v>
      </c>
      <c r="J399" s="128"/>
      <c r="K399" s="103">
        <v>132</v>
      </c>
      <c r="L399" s="128"/>
      <c r="M399" s="103">
        <v>142</v>
      </c>
      <c r="N399" s="128"/>
      <c r="O399" s="103">
        <v>152</v>
      </c>
      <c r="P399" s="128"/>
    </row>
    <row r="400" spans="1:20" ht="27.75" customHeight="1">
      <c r="A400" s="103">
        <v>83</v>
      </c>
      <c r="B400" s="128"/>
      <c r="C400" s="103">
        <v>93</v>
      </c>
      <c r="D400" s="128"/>
      <c r="E400" s="103">
        <v>103</v>
      </c>
      <c r="F400" s="128"/>
      <c r="G400" s="103">
        <v>113</v>
      </c>
      <c r="H400" s="128"/>
      <c r="I400" s="103">
        <v>123</v>
      </c>
      <c r="J400" s="128"/>
      <c r="K400" s="103">
        <v>133</v>
      </c>
      <c r="L400" s="128"/>
      <c r="M400" s="103">
        <v>143</v>
      </c>
      <c r="N400" s="128"/>
      <c r="O400" s="103">
        <v>153</v>
      </c>
      <c r="P400" s="128"/>
    </row>
    <row r="401" spans="1:16" ht="27.75" customHeight="1">
      <c r="A401" s="103">
        <v>84</v>
      </c>
      <c r="B401" s="128"/>
      <c r="C401" s="103">
        <v>94</v>
      </c>
      <c r="D401" s="128"/>
      <c r="E401" s="103">
        <v>104</v>
      </c>
      <c r="F401" s="128"/>
      <c r="G401" s="103">
        <v>114</v>
      </c>
      <c r="H401" s="128"/>
      <c r="I401" s="103">
        <v>124</v>
      </c>
      <c r="J401" s="128"/>
      <c r="K401" s="103">
        <v>134</v>
      </c>
      <c r="L401" s="128"/>
      <c r="M401" s="103">
        <v>144</v>
      </c>
      <c r="N401" s="128"/>
      <c r="O401" s="103">
        <v>154</v>
      </c>
      <c r="P401" s="128"/>
    </row>
    <row r="402" spans="1:16" ht="27.75" customHeight="1">
      <c r="A402" s="103">
        <v>85</v>
      </c>
      <c r="B402" s="128"/>
      <c r="C402" s="103">
        <v>95</v>
      </c>
      <c r="D402" s="128"/>
      <c r="E402" s="103">
        <v>105</v>
      </c>
      <c r="F402" s="128"/>
      <c r="G402" s="103">
        <v>115</v>
      </c>
      <c r="H402" s="128"/>
      <c r="I402" s="103">
        <v>125</v>
      </c>
      <c r="J402" s="128"/>
      <c r="K402" s="103">
        <v>135</v>
      </c>
      <c r="L402" s="128"/>
      <c r="M402" s="103">
        <v>145</v>
      </c>
      <c r="N402" s="128"/>
      <c r="O402" s="103">
        <v>155</v>
      </c>
      <c r="P402" s="128"/>
    </row>
    <row r="403" spans="1:16" ht="27.75" customHeight="1">
      <c r="A403" s="103">
        <v>86</v>
      </c>
      <c r="B403" s="128"/>
      <c r="C403" s="103">
        <v>96</v>
      </c>
      <c r="D403" s="128"/>
      <c r="E403" s="103">
        <v>106</v>
      </c>
      <c r="F403" s="128"/>
      <c r="G403" s="103">
        <v>116</v>
      </c>
      <c r="H403" s="128"/>
      <c r="I403" s="103">
        <v>126</v>
      </c>
      <c r="J403" s="128"/>
      <c r="K403" s="103">
        <v>136</v>
      </c>
      <c r="L403" s="128"/>
      <c r="M403" s="103">
        <v>146</v>
      </c>
      <c r="N403" s="128"/>
      <c r="O403" s="103">
        <v>156</v>
      </c>
      <c r="P403" s="128"/>
    </row>
    <row r="404" spans="1:16" ht="27.75" customHeight="1">
      <c r="A404" s="103">
        <v>87</v>
      </c>
      <c r="B404" s="128"/>
      <c r="C404" s="103">
        <v>97</v>
      </c>
      <c r="D404" s="128"/>
      <c r="E404" s="103">
        <v>107</v>
      </c>
      <c r="F404" s="128"/>
      <c r="G404" s="103">
        <v>117</v>
      </c>
      <c r="H404" s="128"/>
      <c r="I404" s="103">
        <v>127</v>
      </c>
      <c r="J404" s="128"/>
      <c r="K404" s="103">
        <v>137</v>
      </c>
      <c r="L404" s="128"/>
      <c r="M404" s="103">
        <v>147</v>
      </c>
      <c r="N404" s="128"/>
      <c r="O404" s="103">
        <v>157</v>
      </c>
      <c r="P404" s="128"/>
    </row>
    <row r="405" spans="1:16" ht="27.75" customHeight="1">
      <c r="A405" s="103">
        <v>88</v>
      </c>
      <c r="B405" s="128"/>
      <c r="C405" s="103">
        <v>98</v>
      </c>
      <c r="D405" s="128"/>
      <c r="E405" s="103">
        <v>108</v>
      </c>
      <c r="F405" s="128"/>
      <c r="G405" s="103">
        <v>118</v>
      </c>
      <c r="H405" s="128"/>
      <c r="I405" s="103">
        <v>128</v>
      </c>
      <c r="J405" s="128"/>
      <c r="K405" s="103">
        <v>138</v>
      </c>
      <c r="L405" s="128"/>
      <c r="M405" s="103">
        <v>148</v>
      </c>
      <c r="N405" s="128"/>
      <c r="O405" s="103">
        <v>158</v>
      </c>
      <c r="P405" s="128"/>
    </row>
    <row r="406" spans="1:16" ht="27.75" customHeight="1">
      <c r="A406" s="103">
        <v>89</v>
      </c>
      <c r="B406" s="128"/>
      <c r="C406" s="103">
        <v>99</v>
      </c>
      <c r="D406" s="128"/>
      <c r="E406" s="103">
        <v>109</v>
      </c>
      <c r="F406" s="128"/>
      <c r="G406" s="103">
        <v>119</v>
      </c>
      <c r="H406" s="128"/>
      <c r="I406" s="103">
        <v>129</v>
      </c>
      <c r="J406" s="128"/>
      <c r="K406" s="103">
        <v>139</v>
      </c>
      <c r="L406" s="128"/>
      <c r="M406" s="103">
        <v>149</v>
      </c>
      <c r="N406" s="128"/>
      <c r="O406" s="103">
        <v>159</v>
      </c>
      <c r="P406" s="128"/>
    </row>
    <row r="407" spans="1:16" ht="27.75" customHeight="1">
      <c r="A407" s="103">
        <v>90</v>
      </c>
      <c r="B407" s="128"/>
      <c r="C407" s="103">
        <v>100</v>
      </c>
      <c r="D407" s="128"/>
      <c r="E407" s="103">
        <v>110</v>
      </c>
      <c r="F407" s="128"/>
      <c r="G407" s="103">
        <v>120</v>
      </c>
      <c r="H407" s="128"/>
      <c r="I407" s="103">
        <v>130</v>
      </c>
      <c r="J407" s="128"/>
      <c r="K407" s="103">
        <v>140</v>
      </c>
      <c r="L407" s="128"/>
      <c r="M407" s="103">
        <v>150</v>
      </c>
      <c r="N407" s="128"/>
      <c r="O407" s="103">
        <v>160</v>
      </c>
      <c r="P407" s="128"/>
    </row>
    <row r="408" spans="1:16" ht="27.75" customHeight="1">
      <c r="A408" s="113" t="s">
        <v>9</v>
      </c>
      <c r="B408" s="114" t="str">
        <f>IF(SUM(B398:B407)&gt;0,SUM(B398:B407),"")</f>
        <v/>
      </c>
      <c r="C408" s="113" t="s">
        <v>9</v>
      </c>
      <c r="D408" s="114" t="str">
        <f>IF(SUM(D398:D407)&gt;0,SUM(D398:D407),"")</f>
        <v/>
      </c>
      <c r="E408" s="113" t="s">
        <v>9</v>
      </c>
      <c r="F408" s="114" t="str">
        <f>IF(SUM(F398:F407)&gt;0,SUM(F398:F407),"")</f>
        <v/>
      </c>
      <c r="G408" s="113" t="s">
        <v>9</v>
      </c>
      <c r="H408" s="114" t="str">
        <f>IF(SUM(H398:H407)&gt;0,SUM(H398:H407),"")</f>
        <v/>
      </c>
      <c r="I408" s="113" t="s">
        <v>9</v>
      </c>
      <c r="J408" s="114" t="str">
        <f>IF(SUM(J398:J407)&gt;0,SUM(J398:J407),"")</f>
        <v/>
      </c>
      <c r="K408" s="113" t="s">
        <v>9</v>
      </c>
      <c r="L408" s="114" t="str">
        <f>IF(SUM(L398:L407)&gt;0,SUM(L398:L407),"")</f>
        <v/>
      </c>
      <c r="M408" s="113" t="s">
        <v>9</v>
      </c>
      <c r="N408" s="114" t="str">
        <f>IF(SUM(N398:N407)&gt;0,SUM(N398:N407),"")</f>
        <v/>
      </c>
      <c r="O408" s="113" t="s">
        <v>9</v>
      </c>
      <c r="P408" s="114" t="str">
        <f>IF(SUM(P398:P407)&gt;0,SUM(P398:P407),"")</f>
        <v/>
      </c>
    </row>
    <row r="409" spans="1:16" ht="12.75" customHeight="1" thickBot="1"/>
    <row r="410" spans="1:16" ht="20.25" customHeight="1">
      <c r="A410" s="268" t="s">
        <v>10</v>
      </c>
      <c r="B410" s="269"/>
      <c r="C410" s="269"/>
      <c r="D410" s="272" t="s">
        <v>11</v>
      </c>
      <c r="E410" s="273"/>
      <c r="F410" s="273"/>
      <c r="G410" s="273"/>
      <c r="H410" s="274"/>
      <c r="I410" s="105"/>
      <c r="J410" s="103" t="s">
        <v>15</v>
      </c>
      <c r="L410" s="115" t="s">
        <v>17</v>
      </c>
      <c r="M410" s="275" t="s">
        <v>18</v>
      </c>
      <c r="N410" s="275"/>
      <c r="O410" s="276" t="s">
        <v>137</v>
      </c>
      <c r="P410" s="277"/>
    </row>
    <row r="411" spans="1:16" ht="27" customHeight="1">
      <c r="A411" s="270"/>
      <c r="B411" s="271"/>
      <c r="C411" s="271"/>
      <c r="D411" s="272" t="s">
        <v>12</v>
      </c>
      <c r="E411" s="273"/>
      <c r="F411" s="65" t="s">
        <v>13</v>
      </c>
      <c r="G411" s="272" t="s">
        <v>14</v>
      </c>
      <c r="H411" s="274"/>
      <c r="I411" s="105"/>
      <c r="J411" s="278">
        <f>IF(ISBLANK(A386),"",(COUNTA(A398:P407)-80+COUNTA(A386:P395)-80))</f>
        <v>0</v>
      </c>
      <c r="L411" s="280" t="str">
        <f>IF(F412="","",ROUND(F412*G412/10,0))</f>
        <v/>
      </c>
      <c r="M411" s="282" t="str">
        <f>IF(D412=0,"",ROUND(D412*L411/100000,1))</f>
        <v/>
      </c>
      <c r="N411" s="282"/>
      <c r="O411" s="284" t="s">
        <v>135</v>
      </c>
      <c r="P411" s="285"/>
    </row>
    <row r="412" spans="1:16" ht="27" customHeight="1" thickBot="1">
      <c r="A412" s="286">
        <f>はじめに!$L$29</f>
        <v>0</v>
      </c>
      <c r="B412" s="227"/>
      <c r="C412" s="116" t="s">
        <v>20</v>
      </c>
      <c r="D412" s="117">
        <f>IF(ISBLANK(A386),"",SUM(植付11))</f>
        <v>0</v>
      </c>
      <c r="E412" s="118" t="s">
        <v>16</v>
      </c>
      <c r="F412" s="130"/>
      <c r="G412" s="287"/>
      <c r="H412" s="288"/>
      <c r="I412" s="119"/>
      <c r="J412" s="279"/>
      <c r="K412" s="120"/>
      <c r="L412" s="281"/>
      <c r="M412" s="283"/>
      <c r="N412" s="283"/>
      <c r="O412" s="289" t="s">
        <v>136</v>
      </c>
      <c r="P412" s="290"/>
    </row>
    <row r="413" spans="1:16" ht="6" customHeight="1">
      <c r="A413" s="122"/>
      <c r="B413" s="122"/>
      <c r="C413" s="122"/>
      <c r="D413" s="122"/>
      <c r="E413" s="122"/>
      <c r="F413" s="122"/>
      <c r="G413" s="122"/>
      <c r="H413" s="122"/>
      <c r="L413" s="261" t="s">
        <v>147</v>
      </c>
      <c r="M413" s="261"/>
      <c r="N413" s="261"/>
    </row>
    <row r="414" spans="1:16" ht="15.75" customHeight="1">
      <c r="A414" s="10" t="s">
        <v>138</v>
      </c>
      <c r="B414" s="4"/>
      <c r="C414" s="4"/>
      <c r="D414" s="4"/>
      <c r="E414" s="4"/>
      <c r="F414" s="4"/>
      <c r="G414" s="4"/>
      <c r="H414" s="4"/>
      <c r="L414" s="262"/>
      <c r="M414" s="262"/>
      <c r="N414" s="262"/>
    </row>
    <row r="415" spans="1:16" s="123" customFormat="1" ht="16.5" customHeight="1">
      <c r="A415" s="263" t="s">
        <v>139</v>
      </c>
      <c r="B415" s="263"/>
      <c r="C415" s="263"/>
      <c r="D415" s="263"/>
      <c r="E415" s="263" t="s">
        <v>141</v>
      </c>
      <c r="F415" s="263"/>
      <c r="G415" s="263"/>
      <c r="H415" s="263"/>
      <c r="I415" s="263" t="s">
        <v>142</v>
      </c>
      <c r="J415" s="263"/>
      <c r="K415" s="263"/>
      <c r="L415" s="263"/>
      <c r="M415" s="263" t="s">
        <v>143</v>
      </c>
      <c r="N415" s="263"/>
      <c r="O415" s="263"/>
      <c r="P415" s="263"/>
    </row>
    <row r="416" spans="1:16" ht="25.5" customHeight="1">
      <c r="A416" s="264" t="s">
        <v>140</v>
      </c>
      <c r="B416" s="265"/>
      <c r="C416" s="124" t="s">
        <v>145</v>
      </c>
      <c r="D416" s="131"/>
      <c r="E416" s="264" t="s">
        <v>140</v>
      </c>
      <c r="F416" s="265"/>
      <c r="G416" s="124" t="s">
        <v>145</v>
      </c>
      <c r="H416" s="131"/>
      <c r="I416" s="264" t="s">
        <v>140</v>
      </c>
      <c r="J416" s="265"/>
      <c r="K416" s="124" t="s">
        <v>145</v>
      </c>
      <c r="L416" s="131"/>
      <c r="M416" s="264" t="s">
        <v>140</v>
      </c>
      <c r="N416" s="267"/>
      <c r="O416" s="124" t="s">
        <v>145</v>
      </c>
      <c r="P416" s="132"/>
    </row>
    <row r="417" spans="1:20" ht="25.5" customHeight="1">
      <c r="A417" s="264"/>
      <c r="B417" s="266"/>
      <c r="C417" s="124" t="s">
        <v>146</v>
      </c>
      <c r="D417" s="131"/>
      <c r="E417" s="264"/>
      <c r="F417" s="266"/>
      <c r="G417" s="124" t="s">
        <v>146</v>
      </c>
      <c r="H417" s="131"/>
      <c r="I417" s="264"/>
      <c r="J417" s="266"/>
      <c r="K417" s="124" t="s">
        <v>146</v>
      </c>
      <c r="L417" s="131"/>
      <c r="M417" s="264"/>
      <c r="N417" s="267"/>
      <c r="O417" s="124" t="s">
        <v>146</v>
      </c>
      <c r="P417" s="132"/>
    </row>
    <row r="418" spans="1:20" ht="25.5" customHeight="1">
      <c r="A418" s="136" t="s">
        <v>183</v>
      </c>
      <c r="B418" s="7"/>
      <c r="C418" s="7"/>
      <c r="D418" s="7"/>
      <c r="E418" s="7"/>
      <c r="F418" s="7"/>
      <c r="G418" s="136"/>
      <c r="H418" s="137" t="s">
        <v>179</v>
      </c>
      <c r="I418" s="136"/>
      <c r="J418" s="137" t="s">
        <v>180</v>
      </c>
      <c r="K418" s="136"/>
      <c r="L418" s="7" t="s">
        <v>181</v>
      </c>
      <c r="M418" s="7"/>
      <c r="N418" s="137"/>
      <c r="O418" s="136"/>
      <c r="P418" s="137" t="s">
        <v>182</v>
      </c>
    </row>
    <row r="419" spans="1:20" ht="19.5" customHeight="1">
      <c r="A419" s="125" t="s">
        <v>144</v>
      </c>
    </row>
    <row r="420" spans="1:20" ht="7.5" customHeight="1">
      <c r="B420" s="3"/>
      <c r="F420" s="3"/>
      <c r="H420" s="3"/>
    </row>
    <row r="421" spans="1:20" ht="18" customHeight="1">
      <c r="A421" s="103" t="s">
        <v>125</v>
      </c>
      <c r="B421" s="103">
        <f>はじめに!$E$18</f>
        <v>0</v>
      </c>
      <c r="C421" s="291" t="s">
        <v>2</v>
      </c>
      <c r="D421" s="293" t="s">
        <v>127</v>
      </c>
      <c r="E421" s="293"/>
      <c r="F421" s="294" t="s">
        <v>3</v>
      </c>
      <c r="G421" s="295"/>
      <c r="H421" s="296"/>
      <c r="I421" s="295" t="s">
        <v>4</v>
      </c>
      <c r="J421" s="295"/>
      <c r="K421" s="296"/>
      <c r="L421" s="295" t="s">
        <v>5</v>
      </c>
      <c r="M421" s="296"/>
      <c r="N421" s="103" t="s">
        <v>124</v>
      </c>
      <c r="O421" s="297" t="s">
        <v>134</v>
      </c>
      <c r="P421" s="104" t="str">
        <f>はじめに!$E$21</f>
        <v>１バ</v>
      </c>
      <c r="R421" s="105"/>
      <c r="S421" s="47"/>
    </row>
    <row r="422" spans="1:20" ht="41.25" customHeight="1">
      <c r="A422" s="61" t="s">
        <v>126</v>
      </c>
      <c r="B422" s="1" t="s">
        <v>158</v>
      </c>
      <c r="C422" s="292"/>
      <c r="D422" s="299"/>
      <c r="E422" s="300"/>
      <c r="F422" s="299"/>
      <c r="G422" s="300"/>
      <c r="H422" s="301"/>
      <c r="I422" s="299"/>
      <c r="J422" s="300"/>
      <c r="K422" s="301"/>
      <c r="L422" s="231"/>
      <c r="M422" s="302"/>
      <c r="N422" s="133"/>
      <c r="O422" s="298"/>
      <c r="P422" s="134"/>
      <c r="Q422" s="106"/>
      <c r="R422" s="107" t="s">
        <v>19</v>
      </c>
      <c r="S422" s="135"/>
    </row>
    <row r="423" spans="1:20" ht="20.25" customHeight="1">
      <c r="A423" s="108" t="s">
        <v>7</v>
      </c>
      <c r="B423" s="109" t="s">
        <v>8</v>
      </c>
      <c r="C423" s="108" t="s">
        <v>7</v>
      </c>
      <c r="D423" s="109" t="s">
        <v>8</v>
      </c>
      <c r="E423" s="108" t="s">
        <v>7</v>
      </c>
      <c r="F423" s="109" t="s">
        <v>8</v>
      </c>
      <c r="G423" s="108" t="s">
        <v>7</v>
      </c>
      <c r="H423" s="109" t="s">
        <v>8</v>
      </c>
      <c r="I423" s="108" t="s">
        <v>7</v>
      </c>
      <c r="J423" s="109" t="s">
        <v>8</v>
      </c>
      <c r="K423" s="108" t="s">
        <v>7</v>
      </c>
      <c r="L423" s="109" t="s">
        <v>8</v>
      </c>
      <c r="M423" s="108" t="s">
        <v>7</v>
      </c>
      <c r="N423" s="109" t="s">
        <v>8</v>
      </c>
      <c r="O423" s="108" t="s">
        <v>7</v>
      </c>
      <c r="P423" s="109" t="s">
        <v>8</v>
      </c>
      <c r="R423" s="110" t="s">
        <v>72</v>
      </c>
      <c r="S423" s="111" t="str">
        <f>TEXT(TRIM(F422)&amp;" 字 "&amp;TRIM(I422)&amp;" "&amp;TRIM(L422),)</f>
        <v xml:space="preserve"> 字  </v>
      </c>
    </row>
    <row r="424" spans="1:20" ht="27.75" customHeight="1">
      <c r="A424" s="103">
        <v>1</v>
      </c>
      <c r="B424" s="128"/>
      <c r="C424" s="103">
        <v>11</v>
      </c>
      <c r="D424" s="128"/>
      <c r="E424" s="103">
        <v>21</v>
      </c>
      <c r="F424" s="128"/>
      <c r="G424" s="103">
        <v>31</v>
      </c>
      <c r="H424" s="128"/>
      <c r="I424" s="103">
        <v>41</v>
      </c>
      <c r="J424" s="128"/>
      <c r="K424" s="103">
        <v>51</v>
      </c>
      <c r="L424" s="128"/>
      <c r="M424" s="103">
        <v>61</v>
      </c>
      <c r="N424" s="128"/>
      <c r="O424" s="103">
        <v>71</v>
      </c>
      <c r="P424" s="128"/>
    </row>
    <row r="425" spans="1:20" ht="27.75" customHeight="1">
      <c r="A425" s="103">
        <v>2</v>
      </c>
      <c r="B425" s="128"/>
      <c r="C425" s="103">
        <v>12</v>
      </c>
      <c r="D425" s="128"/>
      <c r="E425" s="103">
        <v>22</v>
      </c>
      <c r="F425" s="128"/>
      <c r="G425" s="103">
        <v>32</v>
      </c>
      <c r="H425" s="128"/>
      <c r="I425" s="103">
        <v>42</v>
      </c>
      <c r="J425" s="128"/>
      <c r="K425" s="103">
        <v>52</v>
      </c>
      <c r="L425" s="128"/>
      <c r="M425" s="103">
        <v>62</v>
      </c>
      <c r="N425" s="128"/>
      <c r="O425" s="103">
        <v>72</v>
      </c>
      <c r="P425" s="128"/>
      <c r="R425" s="112" t="s">
        <v>130</v>
      </c>
      <c r="S425" s="112" t="s">
        <v>132</v>
      </c>
      <c r="T425" s="112" t="s">
        <v>133</v>
      </c>
    </row>
    <row r="426" spans="1:20" ht="27.75" customHeight="1">
      <c r="A426" s="103">
        <v>3</v>
      </c>
      <c r="B426" s="128"/>
      <c r="C426" s="103">
        <v>13</v>
      </c>
      <c r="D426" s="128"/>
      <c r="E426" s="103">
        <v>23</v>
      </c>
      <c r="F426" s="128"/>
      <c r="G426" s="103">
        <v>33</v>
      </c>
      <c r="H426" s="128"/>
      <c r="I426" s="103">
        <v>43</v>
      </c>
      <c r="J426" s="128"/>
      <c r="K426" s="103">
        <v>53</v>
      </c>
      <c r="L426" s="128"/>
      <c r="M426" s="103">
        <v>63</v>
      </c>
      <c r="N426" s="128"/>
      <c r="O426" s="103">
        <v>73</v>
      </c>
      <c r="P426" s="128"/>
      <c r="R426" s="112" t="s">
        <v>128</v>
      </c>
      <c r="S426" s="112" t="s">
        <v>131</v>
      </c>
      <c r="T426" s="112" t="s">
        <v>187</v>
      </c>
    </row>
    <row r="427" spans="1:20" ht="27.75" customHeight="1">
      <c r="A427" s="103">
        <v>4</v>
      </c>
      <c r="B427" s="128"/>
      <c r="C427" s="103">
        <v>14</v>
      </c>
      <c r="D427" s="128"/>
      <c r="E427" s="103">
        <v>24</v>
      </c>
      <c r="F427" s="128"/>
      <c r="G427" s="103">
        <v>34</v>
      </c>
      <c r="H427" s="128"/>
      <c r="I427" s="103">
        <v>44</v>
      </c>
      <c r="J427" s="128"/>
      <c r="K427" s="103">
        <v>54</v>
      </c>
      <c r="L427" s="128"/>
      <c r="M427" s="103">
        <v>64</v>
      </c>
      <c r="N427" s="128"/>
      <c r="O427" s="103">
        <v>74</v>
      </c>
      <c r="P427" s="128"/>
      <c r="R427" s="112"/>
      <c r="S427" s="112"/>
      <c r="T427" s="112"/>
    </row>
    <row r="428" spans="1:20" ht="27.75" customHeight="1">
      <c r="A428" s="103">
        <v>5</v>
      </c>
      <c r="B428" s="128"/>
      <c r="C428" s="103">
        <v>15</v>
      </c>
      <c r="D428" s="128"/>
      <c r="E428" s="103">
        <v>25</v>
      </c>
      <c r="F428" s="128"/>
      <c r="G428" s="103">
        <v>35</v>
      </c>
      <c r="H428" s="128"/>
      <c r="I428" s="103">
        <v>45</v>
      </c>
      <c r="J428" s="128"/>
      <c r="K428" s="103">
        <v>55</v>
      </c>
      <c r="L428" s="128"/>
      <c r="M428" s="103">
        <v>65</v>
      </c>
      <c r="N428" s="128"/>
      <c r="O428" s="103">
        <v>75</v>
      </c>
      <c r="P428" s="128"/>
    </row>
    <row r="429" spans="1:20" ht="27.75" customHeight="1">
      <c r="A429" s="103">
        <v>6</v>
      </c>
      <c r="B429" s="128"/>
      <c r="C429" s="103">
        <v>16</v>
      </c>
      <c r="D429" s="128"/>
      <c r="E429" s="103">
        <v>26</v>
      </c>
      <c r="F429" s="128"/>
      <c r="G429" s="103">
        <v>36</v>
      </c>
      <c r="H429" s="128"/>
      <c r="I429" s="103">
        <v>46</v>
      </c>
      <c r="J429" s="128"/>
      <c r="K429" s="103">
        <v>56</v>
      </c>
      <c r="L429" s="128"/>
      <c r="M429" s="103">
        <v>66</v>
      </c>
      <c r="N429" s="128"/>
      <c r="O429" s="103">
        <v>76</v>
      </c>
      <c r="P429" s="128"/>
    </row>
    <row r="430" spans="1:20" ht="27.75" customHeight="1">
      <c r="A430" s="103">
        <v>7</v>
      </c>
      <c r="B430" s="128"/>
      <c r="C430" s="103">
        <v>17</v>
      </c>
      <c r="D430" s="128"/>
      <c r="E430" s="103">
        <v>27</v>
      </c>
      <c r="F430" s="128"/>
      <c r="G430" s="103">
        <v>37</v>
      </c>
      <c r="H430" s="128"/>
      <c r="I430" s="103">
        <v>47</v>
      </c>
      <c r="J430" s="128"/>
      <c r="K430" s="103">
        <v>57</v>
      </c>
      <c r="L430" s="128"/>
      <c r="M430" s="103">
        <v>67</v>
      </c>
      <c r="N430" s="128"/>
      <c r="O430" s="103">
        <v>77</v>
      </c>
      <c r="P430" s="128"/>
    </row>
    <row r="431" spans="1:20" ht="27.75" customHeight="1">
      <c r="A431" s="103">
        <v>8</v>
      </c>
      <c r="B431" s="128"/>
      <c r="C431" s="103">
        <v>18</v>
      </c>
      <c r="D431" s="128"/>
      <c r="E431" s="103">
        <v>28</v>
      </c>
      <c r="F431" s="128"/>
      <c r="G431" s="103">
        <v>38</v>
      </c>
      <c r="H431" s="128"/>
      <c r="I431" s="103">
        <v>48</v>
      </c>
      <c r="J431" s="128"/>
      <c r="K431" s="103">
        <v>58</v>
      </c>
      <c r="L431" s="128"/>
      <c r="M431" s="103">
        <v>68</v>
      </c>
      <c r="N431" s="128"/>
      <c r="O431" s="103">
        <v>78</v>
      </c>
      <c r="P431" s="128"/>
    </row>
    <row r="432" spans="1:20" ht="27.75" customHeight="1">
      <c r="A432" s="103">
        <v>9</v>
      </c>
      <c r="B432" s="128"/>
      <c r="C432" s="103">
        <v>19</v>
      </c>
      <c r="D432" s="128"/>
      <c r="E432" s="103">
        <v>29</v>
      </c>
      <c r="F432" s="128"/>
      <c r="G432" s="103">
        <v>39</v>
      </c>
      <c r="H432" s="128"/>
      <c r="I432" s="103">
        <v>49</v>
      </c>
      <c r="J432" s="128"/>
      <c r="K432" s="103">
        <v>59</v>
      </c>
      <c r="L432" s="128"/>
      <c r="M432" s="103">
        <v>69</v>
      </c>
      <c r="N432" s="128"/>
      <c r="O432" s="103">
        <v>79</v>
      </c>
      <c r="P432" s="128"/>
    </row>
    <row r="433" spans="1:16" ht="27.75" customHeight="1">
      <c r="A433" s="103">
        <v>10</v>
      </c>
      <c r="B433" s="128"/>
      <c r="C433" s="103">
        <v>20</v>
      </c>
      <c r="D433" s="128"/>
      <c r="E433" s="103">
        <v>30</v>
      </c>
      <c r="F433" s="128"/>
      <c r="G433" s="103">
        <v>40</v>
      </c>
      <c r="H433" s="128"/>
      <c r="I433" s="103">
        <v>50</v>
      </c>
      <c r="J433" s="128"/>
      <c r="K433" s="103">
        <v>60</v>
      </c>
      <c r="L433" s="128"/>
      <c r="M433" s="103">
        <v>70</v>
      </c>
      <c r="N433" s="128"/>
      <c r="O433" s="103">
        <v>80</v>
      </c>
      <c r="P433" s="128"/>
    </row>
    <row r="434" spans="1:16" ht="27.75" customHeight="1">
      <c r="A434" s="113" t="s">
        <v>9</v>
      </c>
      <c r="B434" s="114" t="str">
        <f>IF(SUM(B424:B433)&gt;0,SUM(B424:B433),"")</f>
        <v/>
      </c>
      <c r="C434" s="113" t="s">
        <v>9</v>
      </c>
      <c r="D434" s="114" t="str">
        <f>IF(SUM(D424:D433)&gt;0,SUM(D424:D433),"")</f>
        <v/>
      </c>
      <c r="E434" s="113" t="s">
        <v>9</v>
      </c>
      <c r="F434" s="114" t="str">
        <f>IF(SUM(F424:F433)&gt;0,SUM(F424:F433),"")</f>
        <v/>
      </c>
      <c r="G434" s="113" t="s">
        <v>9</v>
      </c>
      <c r="H434" s="114" t="str">
        <f>IF(SUM(H424:H433)&gt;0,SUM(H424:H433),"")</f>
        <v/>
      </c>
      <c r="I434" s="113" t="s">
        <v>9</v>
      </c>
      <c r="J434" s="114" t="str">
        <f>IF(SUM(J424:J433)&gt;0,SUM(J424:J433),"")</f>
        <v/>
      </c>
      <c r="K434" s="113" t="s">
        <v>9</v>
      </c>
      <c r="L434" s="114" t="str">
        <f>IF(SUM(L424:L433)&gt;0,SUM(L424:L433),"")</f>
        <v/>
      </c>
      <c r="M434" s="113" t="s">
        <v>9</v>
      </c>
      <c r="N434" s="114" t="str">
        <f>IF(SUM(N424:N433)&gt;0,SUM(N424:N433),"")</f>
        <v/>
      </c>
      <c r="O434" s="113" t="s">
        <v>9</v>
      </c>
      <c r="P434" s="114" t="str">
        <f>IF(SUM(P424:P433)&gt;0,SUM(P424:P433),"")</f>
        <v/>
      </c>
    </row>
    <row r="435" spans="1:16" ht="20.25" customHeight="1">
      <c r="A435" s="108" t="s">
        <v>7</v>
      </c>
      <c r="B435" s="109" t="s">
        <v>8</v>
      </c>
      <c r="C435" s="108" t="s">
        <v>7</v>
      </c>
      <c r="D435" s="109" t="s">
        <v>8</v>
      </c>
      <c r="E435" s="108" t="s">
        <v>7</v>
      </c>
      <c r="F435" s="109" t="s">
        <v>8</v>
      </c>
      <c r="G435" s="108" t="s">
        <v>7</v>
      </c>
      <c r="H435" s="109" t="s">
        <v>8</v>
      </c>
      <c r="I435" s="108" t="s">
        <v>7</v>
      </c>
      <c r="J435" s="109" t="s">
        <v>8</v>
      </c>
      <c r="K435" s="108" t="s">
        <v>7</v>
      </c>
      <c r="L435" s="109" t="s">
        <v>8</v>
      </c>
      <c r="M435" s="108" t="s">
        <v>7</v>
      </c>
      <c r="N435" s="109" t="s">
        <v>8</v>
      </c>
      <c r="O435" s="108" t="s">
        <v>7</v>
      </c>
      <c r="P435" s="109" t="s">
        <v>8</v>
      </c>
    </row>
    <row r="436" spans="1:16" ht="27.75" customHeight="1">
      <c r="A436" s="103">
        <v>81</v>
      </c>
      <c r="B436" s="128"/>
      <c r="C436" s="103">
        <v>91</v>
      </c>
      <c r="D436" s="128"/>
      <c r="E436" s="103">
        <v>101</v>
      </c>
      <c r="F436" s="128"/>
      <c r="G436" s="103">
        <v>111</v>
      </c>
      <c r="H436" s="128"/>
      <c r="I436" s="103">
        <v>121</v>
      </c>
      <c r="J436" s="128"/>
      <c r="K436" s="103">
        <v>131</v>
      </c>
      <c r="L436" s="128"/>
      <c r="M436" s="103">
        <v>141</v>
      </c>
      <c r="N436" s="128"/>
      <c r="O436" s="103">
        <v>151</v>
      </c>
      <c r="P436" s="128"/>
    </row>
    <row r="437" spans="1:16" ht="27.75" customHeight="1">
      <c r="A437" s="103">
        <v>82</v>
      </c>
      <c r="B437" s="128"/>
      <c r="C437" s="103">
        <v>92</v>
      </c>
      <c r="D437" s="128"/>
      <c r="E437" s="103">
        <v>102</v>
      </c>
      <c r="F437" s="128"/>
      <c r="G437" s="103">
        <v>112</v>
      </c>
      <c r="H437" s="128"/>
      <c r="I437" s="103">
        <v>122</v>
      </c>
      <c r="J437" s="128"/>
      <c r="K437" s="103">
        <v>132</v>
      </c>
      <c r="L437" s="128"/>
      <c r="M437" s="103">
        <v>142</v>
      </c>
      <c r="N437" s="128"/>
      <c r="O437" s="103">
        <v>152</v>
      </c>
      <c r="P437" s="128"/>
    </row>
    <row r="438" spans="1:16" ht="27.75" customHeight="1">
      <c r="A438" s="103">
        <v>83</v>
      </c>
      <c r="B438" s="128"/>
      <c r="C438" s="103">
        <v>93</v>
      </c>
      <c r="D438" s="128"/>
      <c r="E438" s="103">
        <v>103</v>
      </c>
      <c r="F438" s="128"/>
      <c r="G438" s="103">
        <v>113</v>
      </c>
      <c r="H438" s="128"/>
      <c r="I438" s="103">
        <v>123</v>
      </c>
      <c r="J438" s="128"/>
      <c r="K438" s="103">
        <v>133</v>
      </c>
      <c r="L438" s="128"/>
      <c r="M438" s="103">
        <v>143</v>
      </c>
      <c r="N438" s="128"/>
      <c r="O438" s="103">
        <v>153</v>
      </c>
      <c r="P438" s="128"/>
    </row>
    <row r="439" spans="1:16" ht="27.75" customHeight="1">
      <c r="A439" s="103">
        <v>84</v>
      </c>
      <c r="B439" s="128"/>
      <c r="C439" s="103">
        <v>94</v>
      </c>
      <c r="D439" s="128"/>
      <c r="E439" s="103">
        <v>104</v>
      </c>
      <c r="F439" s="128"/>
      <c r="G439" s="103">
        <v>114</v>
      </c>
      <c r="H439" s="128"/>
      <c r="I439" s="103">
        <v>124</v>
      </c>
      <c r="J439" s="128"/>
      <c r="K439" s="103">
        <v>134</v>
      </c>
      <c r="L439" s="128"/>
      <c r="M439" s="103">
        <v>144</v>
      </c>
      <c r="N439" s="128"/>
      <c r="O439" s="103">
        <v>154</v>
      </c>
      <c r="P439" s="128"/>
    </row>
    <row r="440" spans="1:16" ht="27.75" customHeight="1">
      <c r="A440" s="103">
        <v>85</v>
      </c>
      <c r="B440" s="128"/>
      <c r="C440" s="103">
        <v>95</v>
      </c>
      <c r="D440" s="128"/>
      <c r="E440" s="103">
        <v>105</v>
      </c>
      <c r="F440" s="128"/>
      <c r="G440" s="103">
        <v>115</v>
      </c>
      <c r="H440" s="128"/>
      <c r="I440" s="103">
        <v>125</v>
      </c>
      <c r="J440" s="128"/>
      <c r="K440" s="103">
        <v>135</v>
      </c>
      <c r="L440" s="128"/>
      <c r="M440" s="103">
        <v>145</v>
      </c>
      <c r="N440" s="128"/>
      <c r="O440" s="103">
        <v>155</v>
      </c>
      <c r="P440" s="128"/>
    </row>
    <row r="441" spans="1:16" ht="27.75" customHeight="1">
      <c r="A441" s="103">
        <v>86</v>
      </c>
      <c r="B441" s="128"/>
      <c r="C441" s="103">
        <v>96</v>
      </c>
      <c r="D441" s="128"/>
      <c r="E441" s="103">
        <v>106</v>
      </c>
      <c r="F441" s="128"/>
      <c r="G441" s="103">
        <v>116</v>
      </c>
      <c r="H441" s="128"/>
      <c r="I441" s="103">
        <v>126</v>
      </c>
      <c r="J441" s="128"/>
      <c r="K441" s="103">
        <v>136</v>
      </c>
      <c r="L441" s="128"/>
      <c r="M441" s="103">
        <v>146</v>
      </c>
      <c r="N441" s="128"/>
      <c r="O441" s="103">
        <v>156</v>
      </c>
      <c r="P441" s="128"/>
    </row>
    <row r="442" spans="1:16" ht="27.75" customHeight="1">
      <c r="A442" s="103">
        <v>87</v>
      </c>
      <c r="B442" s="128"/>
      <c r="C442" s="103">
        <v>97</v>
      </c>
      <c r="D442" s="128"/>
      <c r="E442" s="103">
        <v>107</v>
      </c>
      <c r="F442" s="128"/>
      <c r="G442" s="103">
        <v>117</v>
      </c>
      <c r="H442" s="128"/>
      <c r="I442" s="103">
        <v>127</v>
      </c>
      <c r="J442" s="128"/>
      <c r="K442" s="103">
        <v>137</v>
      </c>
      <c r="L442" s="128"/>
      <c r="M442" s="103">
        <v>147</v>
      </c>
      <c r="N442" s="128"/>
      <c r="O442" s="103">
        <v>157</v>
      </c>
      <c r="P442" s="128"/>
    </row>
    <row r="443" spans="1:16" ht="27.75" customHeight="1">
      <c r="A443" s="103">
        <v>88</v>
      </c>
      <c r="B443" s="128"/>
      <c r="C443" s="103">
        <v>98</v>
      </c>
      <c r="D443" s="128"/>
      <c r="E443" s="103">
        <v>108</v>
      </c>
      <c r="F443" s="128"/>
      <c r="G443" s="103">
        <v>118</v>
      </c>
      <c r="H443" s="128"/>
      <c r="I443" s="103">
        <v>128</v>
      </c>
      <c r="J443" s="128"/>
      <c r="K443" s="103">
        <v>138</v>
      </c>
      <c r="L443" s="128"/>
      <c r="M443" s="103">
        <v>148</v>
      </c>
      <c r="N443" s="128"/>
      <c r="O443" s="103">
        <v>158</v>
      </c>
      <c r="P443" s="128"/>
    </row>
    <row r="444" spans="1:16" ht="27.75" customHeight="1">
      <c r="A444" s="103">
        <v>89</v>
      </c>
      <c r="B444" s="128"/>
      <c r="C444" s="103">
        <v>99</v>
      </c>
      <c r="D444" s="128"/>
      <c r="E444" s="103">
        <v>109</v>
      </c>
      <c r="F444" s="128"/>
      <c r="G444" s="103">
        <v>119</v>
      </c>
      <c r="H444" s="128"/>
      <c r="I444" s="103">
        <v>129</v>
      </c>
      <c r="J444" s="128"/>
      <c r="K444" s="103">
        <v>139</v>
      </c>
      <c r="L444" s="128"/>
      <c r="M444" s="103">
        <v>149</v>
      </c>
      <c r="N444" s="128"/>
      <c r="O444" s="103">
        <v>159</v>
      </c>
      <c r="P444" s="128"/>
    </row>
    <row r="445" spans="1:16" ht="27.75" customHeight="1">
      <c r="A445" s="103">
        <v>90</v>
      </c>
      <c r="B445" s="128"/>
      <c r="C445" s="103">
        <v>100</v>
      </c>
      <c r="D445" s="128"/>
      <c r="E445" s="103">
        <v>110</v>
      </c>
      <c r="F445" s="128"/>
      <c r="G445" s="103">
        <v>120</v>
      </c>
      <c r="H445" s="128"/>
      <c r="I445" s="103">
        <v>130</v>
      </c>
      <c r="J445" s="128"/>
      <c r="K445" s="103">
        <v>140</v>
      </c>
      <c r="L445" s="128"/>
      <c r="M445" s="103">
        <v>150</v>
      </c>
      <c r="N445" s="128"/>
      <c r="O445" s="103">
        <v>160</v>
      </c>
      <c r="P445" s="128"/>
    </row>
    <row r="446" spans="1:16" ht="27.75" customHeight="1">
      <c r="A446" s="113" t="s">
        <v>9</v>
      </c>
      <c r="B446" s="114" t="str">
        <f>IF(SUM(B436:B445)&gt;0,SUM(B436:B445),"")</f>
        <v/>
      </c>
      <c r="C446" s="113" t="s">
        <v>9</v>
      </c>
      <c r="D446" s="114" t="str">
        <f>IF(SUM(D436:D445)&gt;0,SUM(D436:D445),"")</f>
        <v/>
      </c>
      <c r="E446" s="113" t="s">
        <v>9</v>
      </c>
      <c r="F446" s="114" t="str">
        <f>IF(SUM(F436:F445)&gt;0,SUM(F436:F445),"")</f>
        <v/>
      </c>
      <c r="G446" s="113" t="s">
        <v>9</v>
      </c>
      <c r="H446" s="114" t="str">
        <f>IF(SUM(H436:H445)&gt;0,SUM(H436:H445),"")</f>
        <v/>
      </c>
      <c r="I446" s="113" t="s">
        <v>9</v>
      </c>
      <c r="J446" s="114" t="str">
        <f>IF(SUM(J436:J445)&gt;0,SUM(J436:J445),"")</f>
        <v/>
      </c>
      <c r="K446" s="113" t="s">
        <v>9</v>
      </c>
      <c r="L446" s="114" t="str">
        <f>IF(SUM(L436:L445)&gt;0,SUM(L436:L445),"")</f>
        <v/>
      </c>
      <c r="M446" s="113" t="s">
        <v>9</v>
      </c>
      <c r="N446" s="114" t="str">
        <f>IF(SUM(N436:N445)&gt;0,SUM(N436:N445),"")</f>
        <v/>
      </c>
      <c r="O446" s="113" t="s">
        <v>9</v>
      </c>
      <c r="P446" s="114" t="str">
        <f>IF(SUM(P436:P445)&gt;0,SUM(P436:P445),"")</f>
        <v/>
      </c>
    </row>
    <row r="447" spans="1:16" ht="12.75" customHeight="1" thickBot="1"/>
    <row r="448" spans="1:16" ht="20.25" customHeight="1">
      <c r="A448" s="268" t="s">
        <v>10</v>
      </c>
      <c r="B448" s="269"/>
      <c r="C448" s="269"/>
      <c r="D448" s="272" t="s">
        <v>11</v>
      </c>
      <c r="E448" s="273"/>
      <c r="F448" s="273"/>
      <c r="G448" s="273"/>
      <c r="H448" s="274"/>
      <c r="I448" s="105"/>
      <c r="J448" s="103" t="s">
        <v>15</v>
      </c>
      <c r="L448" s="115" t="s">
        <v>17</v>
      </c>
      <c r="M448" s="275" t="s">
        <v>18</v>
      </c>
      <c r="N448" s="275"/>
      <c r="O448" s="276" t="s">
        <v>137</v>
      </c>
      <c r="P448" s="277"/>
    </row>
    <row r="449" spans="1:20" ht="27" customHeight="1">
      <c r="A449" s="270"/>
      <c r="B449" s="271"/>
      <c r="C449" s="271"/>
      <c r="D449" s="272" t="s">
        <v>12</v>
      </c>
      <c r="E449" s="273"/>
      <c r="F449" s="65" t="s">
        <v>13</v>
      </c>
      <c r="G449" s="272" t="s">
        <v>14</v>
      </c>
      <c r="H449" s="274"/>
      <c r="I449" s="105"/>
      <c r="J449" s="278">
        <f>IF(ISBLANK(A424),"",(COUNTA(A436:P445)-80+COUNTA(A424:P433)-80))</f>
        <v>0</v>
      </c>
      <c r="L449" s="280" t="str">
        <f>IF(F450="","",ROUND(F450*G450/10,0))</f>
        <v/>
      </c>
      <c r="M449" s="282" t="str">
        <f>IF(D450=0,"",ROUND(D450*L449/100000,1))</f>
        <v/>
      </c>
      <c r="N449" s="282"/>
      <c r="O449" s="284" t="s">
        <v>135</v>
      </c>
      <c r="P449" s="285"/>
    </row>
    <row r="450" spans="1:20" ht="27" customHeight="1" thickBot="1">
      <c r="A450" s="286">
        <f>はじめに!$L$30</f>
        <v>0</v>
      </c>
      <c r="B450" s="227"/>
      <c r="C450" s="116" t="s">
        <v>20</v>
      </c>
      <c r="D450" s="117">
        <f>IF(ISBLANK(A424),"",SUM(植付12))</f>
        <v>0</v>
      </c>
      <c r="E450" s="118" t="s">
        <v>16</v>
      </c>
      <c r="F450" s="130"/>
      <c r="G450" s="287"/>
      <c r="H450" s="288"/>
      <c r="I450" s="119"/>
      <c r="J450" s="279"/>
      <c r="K450" s="120"/>
      <c r="L450" s="281"/>
      <c r="M450" s="283"/>
      <c r="N450" s="283"/>
      <c r="O450" s="289" t="s">
        <v>136</v>
      </c>
      <c r="P450" s="290"/>
    </row>
    <row r="451" spans="1:20" ht="6" customHeight="1">
      <c r="A451" s="122"/>
      <c r="B451" s="122"/>
      <c r="C451" s="122"/>
      <c r="D451" s="122"/>
      <c r="E451" s="122"/>
      <c r="F451" s="122"/>
      <c r="G451" s="122"/>
      <c r="H451" s="122"/>
      <c r="L451" s="261" t="s">
        <v>147</v>
      </c>
      <c r="M451" s="261"/>
      <c r="N451" s="261"/>
    </row>
    <row r="452" spans="1:20" ht="15.75" customHeight="1">
      <c r="A452" s="10" t="s">
        <v>138</v>
      </c>
      <c r="B452" s="4"/>
      <c r="C452" s="4"/>
      <c r="D452" s="4"/>
      <c r="E452" s="4"/>
      <c r="F452" s="4"/>
      <c r="G452" s="4"/>
      <c r="H452" s="4"/>
      <c r="L452" s="262"/>
      <c r="M452" s="262"/>
      <c r="N452" s="262"/>
    </row>
    <row r="453" spans="1:20" s="123" customFormat="1" ht="16.5" customHeight="1">
      <c r="A453" s="263" t="s">
        <v>139</v>
      </c>
      <c r="B453" s="263"/>
      <c r="C453" s="263"/>
      <c r="D453" s="263"/>
      <c r="E453" s="263" t="s">
        <v>141</v>
      </c>
      <c r="F453" s="263"/>
      <c r="G453" s="263"/>
      <c r="H453" s="263"/>
      <c r="I453" s="263" t="s">
        <v>142</v>
      </c>
      <c r="J453" s="263"/>
      <c r="K453" s="263"/>
      <c r="L453" s="263"/>
      <c r="M453" s="263" t="s">
        <v>143</v>
      </c>
      <c r="N453" s="263"/>
      <c r="O453" s="263"/>
      <c r="P453" s="263"/>
    </row>
    <row r="454" spans="1:20" ht="25.5" customHeight="1">
      <c r="A454" s="264" t="s">
        <v>140</v>
      </c>
      <c r="B454" s="265"/>
      <c r="C454" s="124" t="s">
        <v>145</v>
      </c>
      <c r="D454" s="131"/>
      <c r="E454" s="264" t="s">
        <v>140</v>
      </c>
      <c r="F454" s="265"/>
      <c r="G454" s="124" t="s">
        <v>145</v>
      </c>
      <c r="H454" s="131"/>
      <c r="I454" s="264" t="s">
        <v>140</v>
      </c>
      <c r="J454" s="265"/>
      <c r="K454" s="124" t="s">
        <v>145</v>
      </c>
      <c r="L454" s="131"/>
      <c r="M454" s="264" t="s">
        <v>140</v>
      </c>
      <c r="N454" s="267"/>
      <c r="O454" s="124" t="s">
        <v>145</v>
      </c>
      <c r="P454" s="132"/>
    </row>
    <row r="455" spans="1:20" ht="25.5" customHeight="1">
      <c r="A455" s="264"/>
      <c r="B455" s="266"/>
      <c r="C455" s="124" t="s">
        <v>146</v>
      </c>
      <c r="D455" s="131"/>
      <c r="E455" s="264"/>
      <c r="F455" s="266"/>
      <c r="G455" s="124" t="s">
        <v>146</v>
      </c>
      <c r="H455" s="131"/>
      <c r="I455" s="264"/>
      <c r="J455" s="266"/>
      <c r="K455" s="124" t="s">
        <v>146</v>
      </c>
      <c r="L455" s="131"/>
      <c r="M455" s="264"/>
      <c r="N455" s="267"/>
      <c r="O455" s="124" t="s">
        <v>146</v>
      </c>
      <c r="P455" s="132"/>
    </row>
    <row r="456" spans="1:20" ht="25.5" customHeight="1">
      <c r="A456" s="136" t="s">
        <v>183</v>
      </c>
      <c r="B456" s="7"/>
      <c r="C456" s="7"/>
      <c r="D456" s="7"/>
      <c r="E456" s="7"/>
      <c r="F456" s="7"/>
      <c r="G456" s="136"/>
      <c r="H456" s="137" t="s">
        <v>179</v>
      </c>
      <c r="I456" s="136"/>
      <c r="J456" s="137" t="s">
        <v>180</v>
      </c>
      <c r="K456" s="136"/>
      <c r="L456" s="7" t="s">
        <v>181</v>
      </c>
      <c r="M456" s="7"/>
      <c r="N456" s="137"/>
      <c r="O456" s="136"/>
      <c r="P456" s="137" t="s">
        <v>182</v>
      </c>
    </row>
    <row r="457" spans="1:20" ht="19.5" customHeight="1">
      <c r="A457" s="125" t="s">
        <v>144</v>
      </c>
    </row>
    <row r="458" spans="1:20" ht="7.5" customHeight="1">
      <c r="B458" s="3"/>
      <c r="F458" s="3"/>
      <c r="H458" s="3"/>
    </row>
    <row r="459" spans="1:20" ht="18" customHeight="1">
      <c r="A459" s="103" t="s">
        <v>125</v>
      </c>
      <c r="B459" s="103">
        <f>はじめに!$E$18</f>
        <v>0</v>
      </c>
      <c r="C459" s="291" t="s">
        <v>2</v>
      </c>
      <c r="D459" s="293" t="s">
        <v>127</v>
      </c>
      <c r="E459" s="293"/>
      <c r="F459" s="294" t="s">
        <v>3</v>
      </c>
      <c r="G459" s="295"/>
      <c r="H459" s="296"/>
      <c r="I459" s="295" t="s">
        <v>4</v>
      </c>
      <c r="J459" s="295"/>
      <c r="K459" s="296"/>
      <c r="L459" s="295" t="s">
        <v>5</v>
      </c>
      <c r="M459" s="296"/>
      <c r="N459" s="103" t="s">
        <v>124</v>
      </c>
      <c r="O459" s="297" t="s">
        <v>134</v>
      </c>
      <c r="P459" s="104" t="str">
        <f>はじめに!$E$21</f>
        <v>１バ</v>
      </c>
      <c r="R459" s="105"/>
      <c r="S459" s="47"/>
    </row>
    <row r="460" spans="1:20" ht="41.25" customHeight="1">
      <c r="A460" s="61" t="s">
        <v>126</v>
      </c>
      <c r="B460" s="1" t="s">
        <v>159</v>
      </c>
      <c r="C460" s="292"/>
      <c r="D460" s="299"/>
      <c r="E460" s="300"/>
      <c r="F460" s="299"/>
      <c r="G460" s="300"/>
      <c r="H460" s="301"/>
      <c r="I460" s="299"/>
      <c r="J460" s="300"/>
      <c r="K460" s="301"/>
      <c r="L460" s="231"/>
      <c r="M460" s="302"/>
      <c r="N460" s="133"/>
      <c r="O460" s="298"/>
      <c r="P460" s="134"/>
      <c r="Q460" s="106"/>
      <c r="R460" s="107" t="s">
        <v>19</v>
      </c>
      <c r="S460" s="135"/>
    </row>
    <row r="461" spans="1:20" ht="20.25" customHeight="1">
      <c r="A461" s="108" t="s">
        <v>7</v>
      </c>
      <c r="B461" s="109" t="s">
        <v>8</v>
      </c>
      <c r="C461" s="108" t="s">
        <v>7</v>
      </c>
      <c r="D461" s="109" t="s">
        <v>8</v>
      </c>
      <c r="E461" s="108" t="s">
        <v>7</v>
      </c>
      <c r="F461" s="109" t="s">
        <v>8</v>
      </c>
      <c r="G461" s="108" t="s">
        <v>7</v>
      </c>
      <c r="H461" s="109" t="s">
        <v>8</v>
      </c>
      <c r="I461" s="108" t="s">
        <v>7</v>
      </c>
      <c r="J461" s="109" t="s">
        <v>8</v>
      </c>
      <c r="K461" s="108" t="s">
        <v>7</v>
      </c>
      <c r="L461" s="109" t="s">
        <v>8</v>
      </c>
      <c r="M461" s="108" t="s">
        <v>7</v>
      </c>
      <c r="N461" s="109" t="s">
        <v>8</v>
      </c>
      <c r="O461" s="108" t="s">
        <v>7</v>
      </c>
      <c r="P461" s="109" t="s">
        <v>8</v>
      </c>
      <c r="R461" s="110" t="s">
        <v>72</v>
      </c>
      <c r="S461" s="111" t="str">
        <f>TEXT(TRIM(F460)&amp;" 字 "&amp;TRIM(I460)&amp;" "&amp;TRIM(L460),)</f>
        <v xml:space="preserve"> 字  </v>
      </c>
    </row>
    <row r="462" spans="1:20" ht="27.75" customHeight="1">
      <c r="A462" s="103">
        <v>1</v>
      </c>
      <c r="B462" s="128"/>
      <c r="C462" s="103">
        <v>11</v>
      </c>
      <c r="D462" s="128"/>
      <c r="E462" s="103">
        <v>21</v>
      </c>
      <c r="F462" s="128"/>
      <c r="G462" s="103">
        <v>31</v>
      </c>
      <c r="H462" s="128"/>
      <c r="I462" s="103">
        <v>41</v>
      </c>
      <c r="J462" s="128"/>
      <c r="K462" s="103">
        <v>51</v>
      </c>
      <c r="L462" s="128"/>
      <c r="M462" s="103">
        <v>61</v>
      </c>
      <c r="N462" s="128"/>
      <c r="O462" s="103">
        <v>71</v>
      </c>
      <c r="P462" s="128"/>
    </row>
    <row r="463" spans="1:20" ht="27.75" customHeight="1">
      <c r="A463" s="103">
        <v>2</v>
      </c>
      <c r="B463" s="128"/>
      <c r="C463" s="103">
        <v>12</v>
      </c>
      <c r="D463" s="128"/>
      <c r="E463" s="103">
        <v>22</v>
      </c>
      <c r="F463" s="128"/>
      <c r="G463" s="103">
        <v>32</v>
      </c>
      <c r="H463" s="128"/>
      <c r="I463" s="103">
        <v>42</v>
      </c>
      <c r="J463" s="128"/>
      <c r="K463" s="103">
        <v>52</v>
      </c>
      <c r="L463" s="128"/>
      <c r="M463" s="103">
        <v>62</v>
      </c>
      <c r="N463" s="128"/>
      <c r="O463" s="103">
        <v>72</v>
      </c>
      <c r="P463" s="128"/>
      <c r="R463" s="112" t="s">
        <v>130</v>
      </c>
      <c r="S463" s="112" t="s">
        <v>132</v>
      </c>
      <c r="T463" s="112" t="s">
        <v>133</v>
      </c>
    </row>
    <row r="464" spans="1:20" ht="27.75" customHeight="1">
      <c r="A464" s="103">
        <v>3</v>
      </c>
      <c r="B464" s="128"/>
      <c r="C464" s="103">
        <v>13</v>
      </c>
      <c r="D464" s="128"/>
      <c r="E464" s="103">
        <v>23</v>
      </c>
      <c r="F464" s="128"/>
      <c r="G464" s="103">
        <v>33</v>
      </c>
      <c r="H464" s="128"/>
      <c r="I464" s="103">
        <v>43</v>
      </c>
      <c r="J464" s="128"/>
      <c r="K464" s="103">
        <v>53</v>
      </c>
      <c r="L464" s="128"/>
      <c r="M464" s="103">
        <v>63</v>
      </c>
      <c r="N464" s="128"/>
      <c r="O464" s="103">
        <v>73</v>
      </c>
      <c r="P464" s="128"/>
      <c r="R464" s="112" t="s">
        <v>128</v>
      </c>
      <c r="S464" s="112" t="s">
        <v>131</v>
      </c>
      <c r="T464" s="112" t="s">
        <v>187</v>
      </c>
    </row>
    <row r="465" spans="1:20" ht="27.75" customHeight="1">
      <c r="A465" s="103">
        <v>4</v>
      </c>
      <c r="B465" s="128"/>
      <c r="C465" s="103">
        <v>14</v>
      </c>
      <c r="D465" s="128"/>
      <c r="E465" s="103">
        <v>24</v>
      </c>
      <c r="F465" s="128"/>
      <c r="G465" s="103">
        <v>34</v>
      </c>
      <c r="H465" s="128"/>
      <c r="I465" s="103">
        <v>44</v>
      </c>
      <c r="J465" s="128"/>
      <c r="K465" s="103">
        <v>54</v>
      </c>
      <c r="L465" s="128"/>
      <c r="M465" s="103">
        <v>64</v>
      </c>
      <c r="N465" s="128"/>
      <c r="O465" s="103">
        <v>74</v>
      </c>
      <c r="P465" s="128"/>
      <c r="R465" s="112"/>
      <c r="S465" s="112"/>
      <c r="T465" s="112"/>
    </row>
    <row r="466" spans="1:20" ht="27.75" customHeight="1">
      <c r="A466" s="103">
        <v>5</v>
      </c>
      <c r="B466" s="128"/>
      <c r="C466" s="103">
        <v>15</v>
      </c>
      <c r="D466" s="128"/>
      <c r="E466" s="103">
        <v>25</v>
      </c>
      <c r="F466" s="128"/>
      <c r="G466" s="103">
        <v>35</v>
      </c>
      <c r="H466" s="128"/>
      <c r="I466" s="103">
        <v>45</v>
      </c>
      <c r="J466" s="128"/>
      <c r="K466" s="103">
        <v>55</v>
      </c>
      <c r="L466" s="128"/>
      <c r="M466" s="103">
        <v>65</v>
      </c>
      <c r="N466" s="128"/>
      <c r="O466" s="103">
        <v>75</v>
      </c>
      <c r="P466" s="128"/>
    </row>
    <row r="467" spans="1:20" ht="27.75" customHeight="1">
      <c r="A467" s="103">
        <v>6</v>
      </c>
      <c r="B467" s="128"/>
      <c r="C467" s="103">
        <v>16</v>
      </c>
      <c r="D467" s="128"/>
      <c r="E467" s="103">
        <v>26</v>
      </c>
      <c r="F467" s="128"/>
      <c r="G467" s="103">
        <v>36</v>
      </c>
      <c r="H467" s="128"/>
      <c r="I467" s="103">
        <v>46</v>
      </c>
      <c r="J467" s="128"/>
      <c r="K467" s="103">
        <v>56</v>
      </c>
      <c r="L467" s="128"/>
      <c r="M467" s="103">
        <v>66</v>
      </c>
      <c r="N467" s="128"/>
      <c r="O467" s="103">
        <v>76</v>
      </c>
      <c r="P467" s="128"/>
    </row>
    <row r="468" spans="1:20" ht="27.75" customHeight="1">
      <c r="A468" s="103">
        <v>7</v>
      </c>
      <c r="B468" s="128"/>
      <c r="C468" s="103">
        <v>17</v>
      </c>
      <c r="D468" s="128"/>
      <c r="E468" s="103">
        <v>27</v>
      </c>
      <c r="F468" s="128"/>
      <c r="G468" s="103">
        <v>37</v>
      </c>
      <c r="H468" s="128"/>
      <c r="I468" s="103">
        <v>47</v>
      </c>
      <c r="J468" s="128"/>
      <c r="K468" s="103">
        <v>57</v>
      </c>
      <c r="L468" s="128"/>
      <c r="M468" s="103">
        <v>67</v>
      </c>
      <c r="N468" s="128"/>
      <c r="O468" s="103">
        <v>77</v>
      </c>
      <c r="P468" s="128"/>
    </row>
    <row r="469" spans="1:20" ht="27.75" customHeight="1">
      <c r="A469" s="103">
        <v>8</v>
      </c>
      <c r="B469" s="128"/>
      <c r="C469" s="103">
        <v>18</v>
      </c>
      <c r="D469" s="128"/>
      <c r="E469" s="103">
        <v>28</v>
      </c>
      <c r="F469" s="128"/>
      <c r="G469" s="103">
        <v>38</v>
      </c>
      <c r="H469" s="128"/>
      <c r="I469" s="103">
        <v>48</v>
      </c>
      <c r="J469" s="128"/>
      <c r="K469" s="103">
        <v>58</v>
      </c>
      <c r="L469" s="128"/>
      <c r="M469" s="103">
        <v>68</v>
      </c>
      <c r="N469" s="128"/>
      <c r="O469" s="103">
        <v>78</v>
      </c>
      <c r="P469" s="128"/>
    </row>
    <row r="470" spans="1:20" ht="27.75" customHeight="1">
      <c r="A470" s="103">
        <v>9</v>
      </c>
      <c r="B470" s="128"/>
      <c r="C470" s="103">
        <v>19</v>
      </c>
      <c r="D470" s="128"/>
      <c r="E470" s="103">
        <v>29</v>
      </c>
      <c r="F470" s="128"/>
      <c r="G470" s="103">
        <v>39</v>
      </c>
      <c r="H470" s="128"/>
      <c r="I470" s="103">
        <v>49</v>
      </c>
      <c r="J470" s="128"/>
      <c r="K470" s="103">
        <v>59</v>
      </c>
      <c r="L470" s="128"/>
      <c r="M470" s="103">
        <v>69</v>
      </c>
      <c r="N470" s="128"/>
      <c r="O470" s="103">
        <v>79</v>
      </c>
      <c r="P470" s="128"/>
    </row>
    <row r="471" spans="1:20" ht="27.75" customHeight="1">
      <c r="A471" s="103">
        <v>10</v>
      </c>
      <c r="B471" s="128"/>
      <c r="C471" s="103">
        <v>20</v>
      </c>
      <c r="D471" s="128"/>
      <c r="E471" s="103">
        <v>30</v>
      </c>
      <c r="F471" s="128"/>
      <c r="G471" s="103">
        <v>40</v>
      </c>
      <c r="H471" s="128"/>
      <c r="I471" s="103">
        <v>50</v>
      </c>
      <c r="J471" s="128"/>
      <c r="K471" s="103">
        <v>60</v>
      </c>
      <c r="L471" s="128"/>
      <c r="M471" s="103">
        <v>70</v>
      </c>
      <c r="N471" s="128"/>
      <c r="O471" s="103">
        <v>80</v>
      </c>
      <c r="P471" s="128"/>
    </row>
    <row r="472" spans="1:20" ht="27.75" customHeight="1">
      <c r="A472" s="113" t="s">
        <v>9</v>
      </c>
      <c r="B472" s="114" t="str">
        <f>IF(SUM(B462:B471)&gt;0,SUM(B462:B471),"")</f>
        <v/>
      </c>
      <c r="C472" s="113" t="s">
        <v>9</v>
      </c>
      <c r="D472" s="114" t="str">
        <f>IF(SUM(D462:D471)&gt;0,SUM(D462:D471),"")</f>
        <v/>
      </c>
      <c r="E472" s="113" t="s">
        <v>9</v>
      </c>
      <c r="F472" s="114" t="str">
        <f>IF(SUM(F462:F471)&gt;0,SUM(F462:F471),"")</f>
        <v/>
      </c>
      <c r="G472" s="113" t="s">
        <v>9</v>
      </c>
      <c r="H472" s="114" t="str">
        <f>IF(SUM(H462:H471)&gt;0,SUM(H462:H471),"")</f>
        <v/>
      </c>
      <c r="I472" s="113" t="s">
        <v>9</v>
      </c>
      <c r="J472" s="114" t="str">
        <f>IF(SUM(J462:J471)&gt;0,SUM(J462:J471),"")</f>
        <v/>
      </c>
      <c r="K472" s="113" t="s">
        <v>9</v>
      </c>
      <c r="L472" s="114" t="str">
        <f>IF(SUM(L462:L471)&gt;0,SUM(L462:L471),"")</f>
        <v/>
      </c>
      <c r="M472" s="113" t="s">
        <v>9</v>
      </c>
      <c r="N472" s="114" t="str">
        <f>IF(SUM(N462:N471)&gt;0,SUM(N462:N471),"")</f>
        <v/>
      </c>
      <c r="O472" s="113" t="s">
        <v>9</v>
      </c>
      <c r="P472" s="114" t="str">
        <f>IF(SUM(P462:P471)&gt;0,SUM(P462:P471),"")</f>
        <v/>
      </c>
    </row>
    <row r="473" spans="1:20" ht="20.25" customHeight="1">
      <c r="A473" s="108" t="s">
        <v>7</v>
      </c>
      <c r="B473" s="109" t="s">
        <v>8</v>
      </c>
      <c r="C473" s="108" t="s">
        <v>7</v>
      </c>
      <c r="D473" s="109" t="s">
        <v>8</v>
      </c>
      <c r="E473" s="108" t="s">
        <v>7</v>
      </c>
      <c r="F473" s="109" t="s">
        <v>8</v>
      </c>
      <c r="G473" s="108" t="s">
        <v>7</v>
      </c>
      <c r="H473" s="109" t="s">
        <v>8</v>
      </c>
      <c r="I473" s="108" t="s">
        <v>7</v>
      </c>
      <c r="J473" s="109" t="s">
        <v>8</v>
      </c>
      <c r="K473" s="108" t="s">
        <v>7</v>
      </c>
      <c r="L473" s="109" t="s">
        <v>8</v>
      </c>
      <c r="M473" s="108" t="s">
        <v>7</v>
      </c>
      <c r="N473" s="109" t="s">
        <v>8</v>
      </c>
      <c r="O473" s="108" t="s">
        <v>7</v>
      </c>
      <c r="P473" s="109" t="s">
        <v>8</v>
      </c>
    </row>
    <row r="474" spans="1:20" ht="27.75" customHeight="1">
      <c r="A474" s="103">
        <v>81</v>
      </c>
      <c r="B474" s="128"/>
      <c r="C474" s="103">
        <v>91</v>
      </c>
      <c r="D474" s="128"/>
      <c r="E474" s="103">
        <v>101</v>
      </c>
      <c r="F474" s="128"/>
      <c r="G474" s="103">
        <v>111</v>
      </c>
      <c r="H474" s="128"/>
      <c r="I474" s="103">
        <v>121</v>
      </c>
      <c r="J474" s="128"/>
      <c r="K474" s="103">
        <v>131</v>
      </c>
      <c r="L474" s="128"/>
      <c r="M474" s="103">
        <v>141</v>
      </c>
      <c r="N474" s="128"/>
      <c r="O474" s="103">
        <v>151</v>
      </c>
      <c r="P474" s="128"/>
    </row>
    <row r="475" spans="1:20" ht="27.75" customHeight="1">
      <c r="A475" s="103">
        <v>82</v>
      </c>
      <c r="B475" s="128"/>
      <c r="C475" s="103">
        <v>92</v>
      </c>
      <c r="D475" s="128"/>
      <c r="E475" s="103">
        <v>102</v>
      </c>
      <c r="F475" s="128"/>
      <c r="G475" s="103">
        <v>112</v>
      </c>
      <c r="H475" s="128"/>
      <c r="I475" s="103">
        <v>122</v>
      </c>
      <c r="J475" s="128"/>
      <c r="K475" s="103">
        <v>132</v>
      </c>
      <c r="L475" s="128"/>
      <c r="M475" s="103">
        <v>142</v>
      </c>
      <c r="N475" s="128"/>
      <c r="O475" s="103">
        <v>152</v>
      </c>
      <c r="P475" s="128"/>
    </row>
    <row r="476" spans="1:20" ht="27.75" customHeight="1">
      <c r="A476" s="103">
        <v>83</v>
      </c>
      <c r="B476" s="128"/>
      <c r="C476" s="103">
        <v>93</v>
      </c>
      <c r="D476" s="128"/>
      <c r="E476" s="103">
        <v>103</v>
      </c>
      <c r="F476" s="128"/>
      <c r="G476" s="103">
        <v>113</v>
      </c>
      <c r="H476" s="128"/>
      <c r="I476" s="103">
        <v>123</v>
      </c>
      <c r="J476" s="128"/>
      <c r="K476" s="103">
        <v>133</v>
      </c>
      <c r="L476" s="128"/>
      <c r="M476" s="103">
        <v>143</v>
      </c>
      <c r="N476" s="128"/>
      <c r="O476" s="103">
        <v>153</v>
      </c>
      <c r="P476" s="128"/>
    </row>
    <row r="477" spans="1:20" ht="27.75" customHeight="1">
      <c r="A477" s="103">
        <v>84</v>
      </c>
      <c r="B477" s="128"/>
      <c r="C477" s="103">
        <v>94</v>
      </c>
      <c r="D477" s="128"/>
      <c r="E477" s="103">
        <v>104</v>
      </c>
      <c r="F477" s="128"/>
      <c r="G477" s="103">
        <v>114</v>
      </c>
      <c r="H477" s="128"/>
      <c r="I477" s="103">
        <v>124</v>
      </c>
      <c r="J477" s="128"/>
      <c r="K477" s="103">
        <v>134</v>
      </c>
      <c r="L477" s="128"/>
      <c r="M477" s="103">
        <v>144</v>
      </c>
      <c r="N477" s="128"/>
      <c r="O477" s="103">
        <v>154</v>
      </c>
      <c r="P477" s="128"/>
    </row>
    <row r="478" spans="1:20" ht="27.75" customHeight="1">
      <c r="A478" s="103">
        <v>85</v>
      </c>
      <c r="B478" s="128"/>
      <c r="C478" s="103">
        <v>95</v>
      </c>
      <c r="D478" s="128"/>
      <c r="E478" s="103">
        <v>105</v>
      </c>
      <c r="F478" s="128"/>
      <c r="G478" s="103">
        <v>115</v>
      </c>
      <c r="H478" s="128"/>
      <c r="I478" s="103">
        <v>125</v>
      </c>
      <c r="J478" s="128"/>
      <c r="K478" s="103">
        <v>135</v>
      </c>
      <c r="L478" s="128"/>
      <c r="M478" s="103">
        <v>145</v>
      </c>
      <c r="N478" s="128"/>
      <c r="O478" s="103">
        <v>155</v>
      </c>
      <c r="P478" s="128"/>
    </row>
    <row r="479" spans="1:20" ht="27.75" customHeight="1">
      <c r="A479" s="103">
        <v>86</v>
      </c>
      <c r="B479" s="128"/>
      <c r="C479" s="103">
        <v>96</v>
      </c>
      <c r="D479" s="128"/>
      <c r="E479" s="103">
        <v>106</v>
      </c>
      <c r="F479" s="128"/>
      <c r="G479" s="103">
        <v>116</v>
      </c>
      <c r="H479" s="128"/>
      <c r="I479" s="103">
        <v>126</v>
      </c>
      <c r="J479" s="128"/>
      <c r="K479" s="103">
        <v>136</v>
      </c>
      <c r="L479" s="128"/>
      <c r="M479" s="103">
        <v>146</v>
      </c>
      <c r="N479" s="128"/>
      <c r="O479" s="103">
        <v>156</v>
      </c>
      <c r="P479" s="128"/>
    </row>
    <row r="480" spans="1:20" ht="27.75" customHeight="1">
      <c r="A480" s="103">
        <v>87</v>
      </c>
      <c r="B480" s="128"/>
      <c r="C480" s="103">
        <v>97</v>
      </c>
      <c r="D480" s="128"/>
      <c r="E480" s="103">
        <v>107</v>
      </c>
      <c r="F480" s="128"/>
      <c r="G480" s="103">
        <v>117</v>
      </c>
      <c r="H480" s="128"/>
      <c r="I480" s="103">
        <v>127</v>
      </c>
      <c r="J480" s="128"/>
      <c r="K480" s="103">
        <v>137</v>
      </c>
      <c r="L480" s="128"/>
      <c r="M480" s="103">
        <v>147</v>
      </c>
      <c r="N480" s="128"/>
      <c r="O480" s="103">
        <v>157</v>
      </c>
      <c r="P480" s="128"/>
    </row>
    <row r="481" spans="1:16" ht="27.75" customHeight="1">
      <c r="A481" s="103">
        <v>88</v>
      </c>
      <c r="B481" s="128"/>
      <c r="C481" s="103">
        <v>98</v>
      </c>
      <c r="D481" s="128"/>
      <c r="E481" s="103">
        <v>108</v>
      </c>
      <c r="F481" s="128"/>
      <c r="G481" s="103">
        <v>118</v>
      </c>
      <c r="H481" s="128"/>
      <c r="I481" s="103">
        <v>128</v>
      </c>
      <c r="J481" s="128"/>
      <c r="K481" s="103">
        <v>138</v>
      </c>
      <c r="L481" s="128"/>
      <c r="M481" s="103">
        <v>148</v>
      </c>
      <c r="N481" s="128"/>
      <c r="O481" s="103">
        <v>158</v>
      </c>
      <c r="P481" s="128"/>
    </row>
    <row r="482" spans="1:16" ht="27.75" customHeight="1">
      <c r="A482" s="103">
        <v>89</v>
      </c>
      <c r="B482" s="128"/>
      <c r="C482" s="103">
        <v>99</v>
      </c>
      <c r="D482" s="128"/>
      <c r="E482" s="103">
        <v>109</v>
      </c>
      <c r="F482" s="128"/>
      <c r="G482" s="103">
        <v>119</v>
      </c>
      <c r="H482" s="128"/>
      <c r="I482" s="103">
        <v>129</v>
      </c>
      <c r="J482" s="128"/>
      <c r="K482" s="103">
        <v>139</v>
      </c>
      <c r="L482" s="128"/>
      <c r="M482" s="103">
        <v>149</v>
      </c>
      <c r="N482" s="128"/>
      <c r="O482" s="103">
        <v>159</v>
      </c>
      <c r="P482" s="128"/>
    </row>
    <row r="483" spans="1:16" ht="27.75" customHeight="1">
      <c r="A483" s="103">
        <v>90</v>
      </c>
      <c r="B483" s="128"/>
      <c r="C483" s="103">
        <v>100</v>
      </c>
      <c r="D483" s="128"/>
      <c r="E483" s="103">
        <v>110</v>
      </c>
      <c r="F483" s="128"/>
      <c r="G483" s="103">
        <v>120</v>
      </c>
      <c r="H483" s="128"/>
      <c r="I483" s="103">
        <v>130</v>
      </c>
      <c r="J483" s="128"/>
      <c r="K483" s="103">
        <v>140</v>
      </c>
      <c r="L483" s="128"/>
      <c r="M483" s="103">
        <v>150</v>
      </c>
      <c r="N483" s="128"/>
      <c r="O483" s="103">
        <v>160</v>
      </c>
      <c r="P483" s="128"/>
    </row>
    <row r="484" spans="1:16" ht="27.75" customHeight="1">
      <c r="A484" s="113" t="s">
        <v>9</v>
      </c>
      <c r="B484" s="114" t="str">
        <f>IF(SUM(B474:B483)&gt;0,SUM(B474:B483),"")</f>
        <v/>
      </c>
      <c r="C484" s="113" t="s">
        <v>9</v>
      </c>
      <c r="D484" s="114" t="str">
        <f>IF(SUM(D474:D483)&gt;0,SUM(D474:D483),"")</f>
        <v/>
      </c>
      <c r="E484" s="113" t="s">
        <v>9</v>
      </c>
      <c r="F484" s="114" t="str">
        <f>IF(SUM(F474:F483)&gt;0,SUM(F474:F483),"")</f>
        <v/>
      </c>
      <c r="G484" s="113" t="s">
        <v>9</v>
      </c>
      <c r="H484" s="114" t="str">
        <f>IF(SUM(H474:H483)&gt;0,SUM(H474:H483),"")</f>
        <v/>
      </c>
      <c r="I484" s="113" t="s">
        <v>9</v>
      </c>
      <c r="J484" s="114" t="str">
        <f>IF(SUM(J474:J483)&gt;0,SUM(J474:J483),"")</f>
        <v/>
      </c>
      <c r="K484" s="113" t="s">
        <v>9</v>
      </c>
      <c r="L484" s="114" t="str">
        <f>IF(SUM(L474:L483)&gt;0,SUM(L474:L483),"")</f>
        <v/>
      </c>
      <c r="M484" s="113" t="s">
        <v>9</v>
      </c>
      <c r="N484" s="114" t="str">
        <f>IF(SUM(N474:N483)&gt;0,SUM(N474:N483),"")</f>
        <v/>
      </c>
      <c r="O484" s="113" t="s">
        <v>9</v>
      </c>
      <c r="P484" s="114" t="str">
        <f>IF(SUM(P474:P483)&gt;0,SUM(P474:P483),"")</f>
        <v/>
      </c>
    </row>
    <row r="485" spans="1:16" ht="12.75" customHeight="1" thickBot="1"/>
    <row r="486" spans="1:16" ht="20.25" customHeight="1">
      <c r="A486" s="268" t="s">
        <v>10</v>
      </c>
      <c r="B486" s="269"/>
      <c r="C486" s="269"/>
      <c r="D486" s="272" t="s">
        <v>11</v>
      </c>
      <c r="E486" s="273"/>
      <c r="F486" s="273"/>
      <c r="G486" s="273"/>
      <c r="H486" s="274"/>
      <c r="I486" s="105"/>
      <c r="J486" s="103" t="s">
        <v>15</v>
      </c>
      <c r="L486" s="115" t="s">
        <v>17</v>
      </c>
      <c r="M486" s="275" t="s">
        <v>18</v>
      </c>
      <c r="N486" s="275"/>
      <c r="O486" s="276" t="s">
        <v>137</v>
      </c>
      <c r="P486" s="277"/>
    </row>
    <row r="487" spans="1:16" ht="27" customHeight="1">
      <c r="A487" s="270"/>
      <c r="B487" s="271"/>
      <c r="C487" s="271"/>
      <c r="D487" s="272" t="s">
        <v>12</v>
      </c>
      <c r="E487" s="273"/>
      <c r="F487" s="65" t="s">
        <v>13</v>
      </c>
      <c r="G487" s="272" t="s">
        <v>14</v>
      </c>
      <c r="H487" s="274"/>
      <c r="I487" s="105"/>
      <c r="J487" s="278">
        <f>IF(ISBLANK(A462),"",(COUNTA(A474:P483)-80+COUNTA(A462:P471)-80))</f>
        <v>0</v>
      </c>
      <c r="L487" s="280" t="str">
        <f>IF(F488="","",ROUND(F488*G488/10,0))</f>
        <v/>
      </c>
      <c r="M487" s="282" t="str">
        <f>IF(D488=0,"",ROUND(D488*L487/100000,1))</f>
        <v/>
      </c>
      <c r="N487" s="282"/>
      <c r="O487" s="284" t="s">
        <v>135</v>
      </c>
      <c r="P487" s="285"/>
    </row>
    <row r="488" spans="1:16" ht="27" customHeight="1" thickBot="1">
      <c r="A488" s="286">
        <f>はじめに!$L$31</f>
        <v>0</v>
      </c>
      <c r="B488" s="227"/>
      <c r="C488" s="116" t="s">
        <v>20</v>
      </c>
      <c r="D488" s="117">
        <f>IF(ISBLANK(A462),"",SUM(植付13))</f>
        <v>0</v>
      </c>
      <c r="E488" s="118" t="s">
        <v>16</v>
      </c>
      <c r="F488" s="130"/>
      <c r="G488" s="287"/>
      <c r="H488" s="288"/>
      <c r="I488" s="119"/>
      <c r="J488" s="279"/>
      <c r="K488" s="120"/>
      <c r="L488" s="281"/>
      <c r="M488" s="283"/>
      <c r="N488" s="283"/>
      <c r="O488" s="289" t="s">
        <v>136</v>
      </c>
      <c r="P488" s="290"/>
    </row>
    <row r="489" spans="1:16" ht="6" customHeight="1">
      <c r="A489" s="122"/>
      <c r="B489" s="122"/>
      <c r="C489" s="122"/>
      <c r="D489" s="122"/>
      <c r="E489" s="122"/>
      <c r="F489" s="122"/>
      <c r="G489" s="122"/>
      <c r="H489" s="122"/>
      <c r="L489" s="261" t="s">
        <v>147</v>
      </c>
      <c r="M489" s="261"/>
      <c r="N489" s="261"/>
    </row>
    <row r="490" spans="1:16" ht="15.75" customHeight="1">
      <c r="A490" s="10" t="s">
        <v>138</v>
      </c>
      <c r="B490" s="4"/>
      <c r="C490" s="4"/>
      <c r="D490" s="4"/>
      <c r="E490" s="4"/>
      <c r="F490" s="4"/>
      <c r="G490" s="4"/>
      <c r="H490" s="4"/>
      <c r="L490" s="262"/>
      <c r="M490" s="262"/>
      <c r="N490" s="262"/>
    </row>
    <row r="491" spans="1:16" s="123" customFormat="1" ht="16.5" customHeight="1">
      <c r="A491" s="263" t="s">
        <v>139</v>
      </c>
      <c r="B491" s="263"/>
      <c r="C491" s="263"/>
      <c r="D491" s="263"/>
      <c r="E491" s="263" t="s">
        <v>141</v>
      </c>
      <c r="F491" s="263"/>
      <c r="G491" s="263"/>
      <c r="H491" s="263"/>
      <c r="I491" s="263" t="s">
        <v>142</v>
      </c>
      <c r="J491" s="263"/>
      <c r="K491" s="263"/>
      <c r="L491" s="263"/>
      <c r="M491" s="263" t="s">
        <v>143</v>
      </c>
      <c r="N491" s="263"/>
      <c r="O491" s="263"/>
      <c r="P491" s="263"/>
    </row>
    <row r="492" spans="1:16" ht="25.5" customHeight="1">
      <c r="A492" s="264" t="s">
        <v>140</v>
      </c>
      <c r="B492" s="265"/>
      <c r="C492" s="124" t="s">
        <v>145</v>
      </c>
      <c r="D492" s="131"/>
      <c r="E492" s="264" t="s">
        <v>140</v>
      </c>
      <c r="F492" s="265"/>
      <c r="G492" s="124" t="s">
        <v>145</v>
      </c>
      <c r="H492" s="131"/>
      <c r="I492" s="264" t="s">
        <v>140</v>
      </c>
      <c r="J492" s="265"/>
      <c r="K492" s="124" t="s">
        <v>145</v>
      </c>
      <c r="L492" s="131"/>
      <c r="M492" s="264" t="s">
        <v>140</v>
      </c>
      <c r="N492" s="267"/>
      <c r="O492" s="124" t="s">
        <v>145</v>
      </c>
      <c r="P492" s="132"/>
    </row>
    <row r="493" spans="1:16" ht="25.5" customHeight="1">
      <c r="A493" s="264"/>
      <c r="B493" s="266"/>
      <c r="C493" s="124" t="s">
        <v>146</v>
      </c>
      <c r="D493" s="131"/>
      <c r="E493" s="264"/>
      <c r="F493" s="266"/>
      <c r="G493" s="124" t="s">
        <v>146</v>
      </c>
      <c r="H493" s="131"/>
      <c r="I493" s="264"/>
      <c r="J493" s="266"/>
      <c r="K493" s="124" t="s">
        <v>146</v>
      </c>
      <c r="L493" s="131"/>
      <c r="M493" s="264"/>
      <c r="N493" s="267"/>
      <c r="O493" s="124" t="s">
        <v>146</v>
      </c>
      <c r="P493" s="132"/>
    </row>
    <row r="494" spans="1:16" ht="25.5" customHeight="1">
      <c r="A494" s="136" t="s">
        <v>183</v>
      </c>
      <c r="B494" s="7"/>
      <c r="C494" s="7"/>
      <c r="D494" s="7"/>
      <c r="E494" s="7"/>
      <c r="F494" s="7"/>
      <c r="G494" s="136"/>
      <c r="H494" s="137" t="s">
        <v>179</v>
      </c>
      <c r="I494" s="136"/>
      <c r="J494" s="137" t="s">
        <v>180</v>
      </c>
      <c r="K494" s="136"/>
      <c r="L494" s="7" t="s">
        <v>181</v>
      </c>
      <c r="M494" s="7"/>
      <c r="N494" s="137"/>
      <c r="O494" s="136"/>
      <c r="P494" s="137" t="s">
        <v>182</v>
      </c>
    </row>
    <row r="495" spans="1:16" ht="19.5" customHeight="1">
      <c r="A495" s="125" t="s">
        <v>144</v>
      </c>
    </row>
    <row r="496" spans="1:16" ht="7.5" customHeight="1">
      <c r="B496" s="3"/>
      <c r="F496" s="3"/>
      <c r="H496" s="3"/>
    </row>
    <row r="497" spans="1:20" ht="18" customHeight="1">
      <c r="A497" s="103" t="s">
        <v>125</v>
      </c>
      <c r="B497" s="103">
        <f>はじめに!$E$18</f>
        <v>0</v>
      </c>
      <c r="C497" s="291" t="s">
        <v>2</v>
      </c>
      <c r="D497" s="293" t="s">
        <v>127</v>
      </c>
      <c r="E497" s="293"/>
      <c r="F497" s="294" t="s">
        <v>3</v>
      </c>
      <c r="G497" s="295"/>
      <c r="H497" s="296"/>
      <c r="I497" s="295" t="s">
        <v>4</v>
      </c>
      <c r="J497" s="295"/>
      <c r="K497" s="296"/>
      <c r="L497" s="295" t="s">
        <v>5</v>
      </c>
      <c r="M497" s="296"/>
      <c r="N497" s="103" t="s">
        <v>124</v>
      </c>
      <c r="O497" s="297" t="s">
        <v>134</v>
      </c>
      <c r="P497" s="104" t="str">
        <f>はじめに!$E$21</f>
        <v>１バ</v>
      </c>
      <c r="R497" s="105"/>
      <c r="S497" s="47"/>
    </row>
    <row r="498" spans="1:20" ht="41.25" customHeight="1">
      <c r="A498" s="61" t="s">
        <v>126</v>
      </c>
      <c r="B498" s="1" t="s">
        <v>160</v>
      </c>
      <c r="C498" s="292"/>
      <c r="D498" s="299"/>
      <c r="E498" s="300"/>
      <c r="F498" s="299"/>
      <c r="G498" s="300"/>
      <c r="H498" s="301"/>
      <c r="I498" s="299"/>
      <c r="J498" s="300"/>
      <c r="K498" s="301"/>
      <c r="L498" s="231"/>
      <c r="M498" s="302"/>
      <c r="N498" s="133"/>
      <c r="O498" s="298"/>
      <c r="P498" s="134"/>
      <c r="Q498" s="106"/>
      <c r="R498" s="107" t="s">
        <v>19</v>
      </c>
      <c r="S498" s="135"/>
    </row>
    <row r="499" spans="1:20" ht="20.25" customHeight="1">
      <c r="A499" s="108" t="s">
        <v>7</v>
      </c>
      <c r="B499" s="109" t="s">
        <v>8</v>
      </c>
      <c r="C499" s="108" t="s">
        <v>7</v>
      </c>
      <c r="D499" s="109" t="s">
        <v>8</v>
      </c>
      <c r="E499" s="108" t="s">
        <v>7</v>
      </c>
      <c r="F499" s="109" t="s">
        <v>8</v>
      </c>
      <c r="G499" s="108" t="s">
        <v>7</v>
      </c>
      <c r="H499" s="109" t="s">
        <v>8</v>
      </c>
      <c r="I499" s="108" t="s">
        <v>7</v>
      </c>
      <c r="J499" s="109" t="s">
        <v>8</v>
      </c>
      <c r="K499" s="108" t="s">
        <v>7</v>
      </c>
      <c r="L499" s="109" t="s">
        <v>8</v>
      </c>
      <c r="M499" s="108" t="s">
        <v>7</v>
      </c>
      <c r="N499" s="109" t="s">
        <v>8</v>
      </c>
      <c r="O499" s="108" t="s">
        <v>7</v>
      </c>
      <c r="P499" s="109" t="s">
        <v>8</v>
      </c>
      <c r="R499" s="110" t="s">
        <v>72</v>
      </c>
      <c r="S499" s="111" t="str">
        <f>TEXT(TRIM(F498)&amp;" 字 "&amp;TRIM(I498)&amp;" "&amp;TRIM(L498),)</f>
        <v xml:space="preserve"> 字  </v>
      </c>
    </row>
    <row r="500" spans="1:20" ht="27.75" customHeight="1">
      <c r="A500" s="103">
        <v>1</v>
      </c>
      <c r="B500" s="128"/>
      <c r="C500" s="103">
        <v>11</v>
      </c>
      <c r="D500" s="128"/>
      <c r="E500" s="103">
        <v>21</v>
      </c>
      <c r="F500" s="128"/>
      <c r="G500" s="103">
        <v>31</v>
      </c>
      <c r="H500" s="128"/>
      <c r="I500" s="103">
        <v>41</v>
      </c>
      <c r="J500" s="128"/>
      <c r="K500" s="103">
        <v>51</v>
      </c>
      <c r="L500" s="128"/>
      <c r="M500" s="103">
        <v>61</v>
      </c>
      <c r="N500" s="128"/>
      <c r="O500" s="103">
        <v>71</v>
      </c>
      <c r="P500" s="128"/>
    </row>
    <row r="501" spans="1:20" ht="27.75" customHeight="1">
      <c r="A501" s="103">
        <v>2</v>
      </c>
      <c r="B501" s="128"/>
      <c r="C501" s="103">
        <v>12</v>
      </c>
      <c r="D501" s="128"/>
      <c r="E501" s="103">
        <v>22</v>
      </c>
      <c r="F501" s="128"/>
      <c r="G501" s="103">
        <v>32</v>
      </c>
      <c r="H501" s="128"/>
      <c r="I501" s="103">
        <v>42</v>
      </c>
      <c r="J501" s="128"/>
      <c r="K501" s="103">
        <v>52</v>
      </c>
      <c r="L501" s="128"/>
      <c r="M501" s="103">
        <v>62</v>
      </c>
      <c r="N501" s="128"/>
      <c r="O501" s="103">
        <v>72</v>
      </c>
      <c r="P501" s="128"/>
      <c r="R501" s="112" t="s">
        <v>130</v>
      </c>
      <c r="S501" s="112" t="s">
        <v>132</v>
      </c>
      <c r="T501" s="112" t="s">
        <v>133</v>
      </c>
    </row>
    <row r="502" spans="1:20" ht="27.75" customHeight="1">
      <c r="A502" s="103">
        <v>3</v>
      </c>
      <c r="B502" s="128"/>
      <c r="C502" s="103">
        <v>13</v>
      </c>
      <c r="D502" s="128"/>
      <c r="E502" s="103">
        <v>23</v>
      </c>
      <c r="F502" s="128"/>
      <c r="G502" s="103">
        <v>33</v>
      </c>
      <c r="H502" s="128"/>
      <c r="I502" s="103">
        <v>43</v>
      </c>
      <c r="J502" s="128"/>
      <c r="K502" s="103">
        <v>53</v>
      </c>
      <c r="L502" s="128"/>
      <c r="M502" s="103">
        <v>63</v>
      </c>
      <c r="N502" s="128"/>
      <c r="O502" s="103">
        <v>73</v>
      </c>
      <c r="P502" s="128"/>
      <c r="R502" s="112" t="s">
        <v>128</v>
      </c>
      <c r="S502" s="112" t="s">
        <v>131</v>
      </c>
      <c r="T502" s="112" t="s">
        <v>187</v>
      </c>
    </row>
    <row r="503" spans="1:20" ht="27.75" customHeight="1">
      <c r="A503" s="103">
        <v>4</v>
      </c>
      <c r="B503" s="128"/>
      <c r="C503" s="103">
        <v>14</v>
      </c>
      <c r="D503" s="128"/>
      <c r="E503" s="103">
        <v>24</v>
      </c>
      <c r="F503" s="128"/>
      <c r="G503" s="103">
        <v>34</v>
      </c>
      <c r="H503" s="128"/>
      <c r="I503" s="103">
        <v>44</v>
      </c>
      <c r="J503" s="128"/>
      <c r="K503" s="103">
        <v>54</v>
      </c>
      <c r="L503" s="128"/>
      <c r="M503" s="103">
        <v>64</v>
      </c>
      <c r="N503" s="128"/>
      <c r="O503" s="103">
        <v>74</v>
      </c>
      <c r="P503" s="128"/>
      <c r="R503" s="112"/>
      <c r="S503" s="112"/>
      <c r="T503" s="112"/>
    </row>
    <row r="504" spans="1:20" ht="27.75" customHeight="1">
      <c r="A504" s="103">
        <v>5</v>
      </c>
      <c r="B504" s="128"/>
      <c r="C504" s="103">
        <v>15</v>
      </c>
      <c r="D504" s="128"/>
      <c r="E504" s="103">
        <v>25</v>
      </c>
      <c r="F504" s="128"/>
      <c r="G504" s="103">
        <v>35</v>
      </c>
      <c r="H504" s="128"/>
      <c r="I504" s="103">
        <v>45</v>
      </c>
      <c r="J504" s="128"/>
      <c r="K504" s="103">
        <v>55</v>
      </c>
      <c r="L504" s="128"/>
      <c r="M504" s="103">
        <v>65</v>
      </c>
      <c r="N504" s="128"/>
      <c r="O504" s="103">
        <v>75</v>
      </c>
      <c r="P504" s="128"/>
    </row>
    <row r="505" spans="1:20" ht="27.75" customHeight="1">
      <c r="A505" s="103">
        <v>6</v>
      </c>
      <c r="B505" s="128"/>
      <c r="C505" s="103">
        <v>16</v>
      </c>
      <c r="D505" s="128"/>
      <c r="E505" s="103">
        <v>26</v>
      </c>
      <c r="F505" s="128"/>
      <c r="G505" s="103">
        <v>36</v>
      </c>
      <c r="H505" s="128"/>
      <c r="I505" s="103">
        <v>46</v>
      </c>
      <c r="J505" s="128"/>
      <c r="K505" s="103">
        <v>56</v>
      </c>
      <c r="L505" s="128"/>
      <c r="M505" s="103">
        <v>66</v>
      </c>
      <c r="N505" s="128"/>
      <c r="O505" s="103">
        <v>76</v>
      </c>
      <c r="P505" s="128"/>
    </row>
    <row r="506" spans="1:20" ht="27.75" customHeight="1">
      <c r="A506" s="103">
        <v>7</v>
      </c>
      <c r="B506" s="128"/>
      <c r="C506" s="103">
        <v>17</v>
      </c>
      <c r="D506" s="128"/>
      <c r="E506" s="103">
        <v>27</v>
      </c>
      <c r="F506" s="128"/>
      <c r="G506" s="103">
        <v>37</v>
      </c>
      <c r="H506" s="128"/>
      <c r="I506" s="103">
        <v>47</v>
      </c>
      <c r="J506" s="128"/>
      <c r="K506" s="103">
        <v>57</v>
      </c>
      <c r="L506" s="128"/>
      <c r="M506" s="103">
        <v>67</v>
      </c>
      <c r="N506" s="128"/>
      <c r="O506" s="103">
        <v>77</v>
      </c>
      <c r="P506" s="128"/>
    </row>
    <row r="507" spans="1:20" ht="27.75" customHeight="1">
      <c r="A507" s="103">
        <v>8</v>
      </c>
      <c r="B507" s="128"/>
      <c r="C507" s="103">
        <v>18</v>
      </c>
      <c r="D507" s="128"/>
      <c r="E507" s="103">
        <v>28</v>
      </c>
      <c r="F507" s="128"/>
      <c r="G507" s="103">
        <v>38</v>
      </c>
      <c r="H507" s="128"/>
      <c r="I507" s="103">
        <v>48</v>
      </c>
      <c r="J507" s="128"/>
      <c r="K507" s="103">
        <v>58</v>
      </c>
      <c r="L507" s="128"/>
      <c r="M507" s="103">
        <v>68</v>
      </c>
      <c r="N507" s="128"/>
      <c r="O507" s="103">
        <v>78</v>
      </c>
      <c r="P507" s="128"/>
    </row>
    <row r="508" spans="1:20" ht="27.75" customHeight="1">
      <c r="A508" s="103">
        <v>9</v>
      </c>
      <c r="B508" s="128"/>
      <c r="C508" s="103">
        <v>19</v>
      </c>
      <c r="D508" s="128"/>
      <c r="E508" s="103">
        <v>29</v>
      </c>
      <c r="F508" s="128"/>
      <c r="G508" s="103">
        <v>39</v>
      </c>
      <c r="H508" s="128"/>
      <c r="I508" s="103">
        <v>49</v>
      </c>
      <c r="J508" s="128"/>
      <c r="K508" s="103">
        <v>59</v>
      </c>
      <c r="L508" s="128"/>
      <c r="M508" s="103">
        <v>69</v>
      </c>
      <c r="N508" s="128"/>
      <c r="O508" s="103">
        <v>79</v>
      </c>
      <c r="P508" s="128"/>
    </row>
    <row r="509" spans="1:20" ht="27.75" customHeight="1">
      <c r="A509" s="103">
        <v>10</v>
      </c>
      <c r="B509" s="128"/>
      <c r="C509" s="103">
        <v>20</v>
      </c>
      <c r="D509" s="128"/>
      <c r="E509" s="103">
        <v>30</v>
      </c>
      <c r="F509" s="128"/>
      <c r="G509" s="103">
        <v>40</v>
      </c>
      <c r="H509" s="128"/>
      <c r="I509" s="103">
        <v>50</v>
      </c>
      <c r="J509" s="128"/>
      <c r="K509" s="103">
        <v>60</v>
      </c>
      <c r="L509" s="128"/>
      <c r="M509" s="103">
        <v>70</v>
      </c>
      <c r="N509" s="128"/>
      <c r="O509" s="103">
        <v>80</v>
      </c>
      <c r="P509" s="128"/>
    </row>
    <row r="510" spans="1:20" ht="27.75" customHeight="1">
      <c r="A510" s="113" t="s">
        <v>9</v>
      </c>
      <c r="B510" s="114" t="str">
        <f>IF(SUM(B500:B509)&gt;0,SUM(B500:B509),"")</f>
        <v/>
      </c>
      <c r="C510" s="113" t="s">
        <v>9</v>
      </c>
      <c r="D510" s="114" t="str">
        <f>IF(SUM(D500:D509)&gt;0,SUM(D500:D509),"")</f>
        <v/>
      </c>
      <c r="E510" s="113" t="s">
        <v>9</v>
      </c>
      <c r="F510" s="114" t="str">
        <f>IF(SUM(F500:F509)&gt;0,SUM(F500:F509),"")</f>
        <v/>
      </c>
      <c r="G510" s="113" t="s">
        <v>9</v>
      </c>
      <c r="H510" s="114" t="str">
        <f>IF(SUM(H500:H509)&gt;0,SUM(H500:H509),"")</f>
        <v/>
      </c>
      <c r="I510" s="113" t="s">
        <v>9</v>
      </c>
      <c r="J510" s="114" t="str">
        <f>IF(SUM(J500:J509)&gt;0,SUM(J500:J509),"")</f>
        <v/>
      </c>
      <c r="K510" s="113" t="s">
        <v>9</v>
      </c>
      <c r="L510" s="114" t="str">
        <f>IF(SUM(L500:L509)&gt;0,SUM(L500:L509),"")</f>
        <v/>
      </c>
      <c r="M510" s="113" t="s">
        <v>9</v>
      </c>
      <c r="N510" s="114" t="str">
        <f>IF(SUM(N500:N509)&gt;0,SUM(N500:N509),"")</f>
        <v/>
      </c>
      <c r="O510" s="113" t="s">
        <v>9</v>
      </c>
      <c r="P510" s="114" t="str">
        <f>IF(SUM(P500:P509)&gt;0,SUM(P500:P509),"")</f>
        <v/>
      </c>
    </row>
    <row r="511" spans="1:20" ht="20.25" customHeight="1">
      <c r="A511" s="108" t="s">
        <v>7</v>
      </c>
      <c r="B511" s="109" t="s">
        <v>8</v>
      </c>
      <c r="C511" s="108" t="s">
        <v>7</v>
      </c>
      <c r="D511" s="109" t="s">
        <v>8</v>
      </c>
      <c r="E511" s="108" t="s">
        <v>7</v>
      </c>
      <c r="F511" s="109" t="s">
        <v>8</v>
      </c>
      <c r="G511" s="108" t="s">
        <v>7</v>
      </c>
      <c r="H511" s="109" t="s">
        <v>8</v>
      </c>
      <c r="I511" s="108" t="s">
        <v>7</v>
      </c>
      <c r="J511" s="109" t="s">
        <v>8</v>
      </c>
      <c r="K511" s="108" t="s">
        <v>7</v>
      </c>
      <c r="L511" s="109" t="s">
        <v>8</v>
      </c>
      <c r="M511" s="108" t="s">
        <v>7</v>
      </c>
      <c r="N511" s="109" t="s">
        <v>8</v>
      </c>
      <c r="O511" s="108" t="s">
        <v>7</v>
      </c>
      <c r="P511" s="109" t="s">
        <v>8</v>
      </c>
    </row>
    <row r="512" spans="1:20" ht="27.75" customHeight="1">
      <c r="A512" s="103">
        <v>81</v>
      </c>
      <c r="B512" s="128"/>
      <c r="C512" s="103">
        <v>91</v>
      </c>
      <c r="D512" s="128"/>
      <c r="E512" s="103">
        <v>101</v>
      </c>
      <c r="F512" s="128"/>
      <c r="G512" s="103">
        <v>111</v>
      </c>
      <c r="H512" s="128"/>
      <c r="I512" s="103">
        <v>121</v>
      </c>
      <c r="J512" s="128"/>
      <c r="K512" s="103">
        <v>131</v>
      </c>
      <c r="L512" s="128"/>
      <c r="M512" s="103">
        <v>141</v>
      </c>
      <c r="N512" s="128"/>
      <c r="O512" s="103">
        <v>151</v>
      </c>
      <c r="P512" s="128"/>
    </row>
    <row r="513" spans="1:16" ht="27.75" customHeight="1">
      <c r="A513" s="103">
        <v>82</v>
      </c>
      <c r="B513" s="128"/>
      <c r="C513" s="103">
        <v>92</v>
      </c>
      <c r="D513" s="128"/>
      <c r="E513" s="103">
        <v>102</v>
      </c>
      <c r="F513" s="128"/>
      <c r="G513" s="103">
        <v>112</v>
      </c>
      <c r="H513" s="128"/>
      <c r="I513" s="103">
        <v>122</v>
      </c>
      <c r="J513" s="128"/>
      <c r="K513" s="103">
        <v>132</v>
      </c>
      <c r="L513" s="128"/>
      <c r="M513" s="103">
        <v>142</v>
      </c>
      <c r="N513" s="128"/>
      <c r="O513" s="103">
        <v>152</v>
      </c>
      <c r="P513" s="128"/>
    </row>
    <row r="514" spans="1:16" ht="27.75" customHeight="1">
      <c r="A514" s="103">
        <v>83</v>
      </c>
      <c r="B514" s="128"/>
      <c r="C514" s="103">
        <v>93</v>
      </c>
      <c r="D514" s="128"/>
      <c r="E514" s="103">
        <v>103</v>
      </c>
      <c r="F514" s="128"/>
      <c r="G514" s="103">
        <v>113</v>
      </c>
      <c r="H514" s="128"/>
      <c r="I514" s="103">
        <v>123</v>
      </c>
      <c r="J514" s="128"/>
      <c r="K514" s="103">
        <v>133</v>
      </c>
      <c r="L514" s="128"/>
      <c r="M514" s="103">
        <v>143</v>
      </c>
      <c r="N514" s="128"/>
      <c r="O514" s="103">
        <v>153</v>
      </c>
      <c r="P514" s="128"/>
    </row>
    <row r="515" spans="1:16" ht="27.75" customHeight="1">
      <c r="A515" s="103">
        <v>84</v>
      </c>
      <c r="B515" s="128"/>
      <c r="C515" s="103">
        <v>94</v>
      </c>
      <c r="D515" s="128"/>
      <c r="E515" s="103">
        <v>104</v>
      </c>
      <c r="F515" s="128"/>
      <c r="G515" s="103">
        <v>114</v>
      </c>
      <c r="H515" s="128"/>
      <c r="I515" s="103">
        <v>124</v>
      </c>
      <c r="J515" s="128"/>
      <c r="K515" s="103">
        <v>134</v>
      </c>
      <c r="L515" s="128"/>
      <c r="M515" s="103">
        <v>144</v>
      </c>
      <c r="N515" s="128"/>
      <c r="O515" s="103">
        <v>154</v>
      </c>
      <c r="P515" s="128"/>
    </row>
    <row r="516" spans="1:16" ht="27.75" customHeight="1">
      <c r="A516" s="103">
        <v>85</v>
      </c>
      <c r="B516" s="128"/>
      <c r="C516" s="103">
        <v>95</v>
      </c>
      <c r="D516" s="128"/>
      <c r="E516" s="103">
        <v>105</v>
      </c>
      <c r="F516" s="128"/>
      <c r="G516" s="103">
        <v>115</v>
      </c>
      <c r="H516" s="128"/>
      <c r="I516" s="103">
        <v>125</v>
      </c>
      <c r="J516" s="128"/>
      <c r="K516" s="103">
        <v>135</v>
      </c>
      <c r="L516" s="128"/>
      <c r="M516" s="103">
        <v>145</v>
      </c>
      <c r="N516" s="128"/>
      <c r="O516" s="103">
        <v>155</v>
      </c>
      <c r="P516" s="128"/>
    </row>
    <row r="517" spans="1:16" ht="27.75" customHeight="1">
      <c r="A517" s="103">
        <v>86</v>
      </c>
      <c r="B517" s="128"/>
      <c r="C517" s="103">
        <v>96</v>
      </c>
      <c r="D517" s="128"/>
      <c r="E517" s="103">
        <v>106</v>
      </c>
      <c r="F517" s="128"/>
      <c r="G517" s="103">
        <v>116</v>
      </c>
      <c r="H517" s="128"/>
      <c r="I517" s="103">
        <v>126</v>
      </c>
      <c r="J517" s="128"/>
      <c r="K517" s="103">
        <v>136</v>
      </c>
      <c r="L517" s="128"/>
      <c r="M517" s="103">
        <v>146</v>
      </c>
      <c r="N517" s="128"/>
      <c r="O517" s="103">
        <v>156</v>
      </c>
      <c r="P517" s="128"/>
    </row>
    <row r="518" spans="1:16" ht="27.75" customHeight="1">
      <c r="A518" s="103">
        <v>87</v>
      </c>
      <c r="B518" s="128"/>
      <c r="C518" s="103">
        <v>97</v>
      </c>
      <c r="D518" s="128"/>
      <c r="E518" s="103">
        <v>107</v>
      </c>
      <c r="F518" s="128"/>
      <c r="G518" s="103">
        <v>117</v>
      </c>
      <c r="H518" s="128"/>
      <c r="I518" s="103">
        <v>127</v>
      </c>
      <c r="J518" s="128"/>
      <c r="K518" s="103">
        <v>137</v>
      </c>
      <c r="L518" s="128"/>
      <c r="M518" s="103">
        <v>147</v>
      </c>
      <c r="N518" s="128"/>
      <c r="O518" s="103">
        <v>157</v>
      </c>
      <c r="P518" s="128"/>
    </row>
    <row r="519" spans="1:16" ht="27.75" customHeight="1">
      <c r="A519" s="103">
        <v>88</v>
      </c>
      <c r="B519" s="128"/>
      <c r="C519" s="103">
        <v>98</v>
      </c>
      <c r="D519" s="128"/>
      <c r="E519" s="103">
        <v>108</v>
      </c>
      <c r="F519" s="128"/>
      <c r="G519" s="103">
        <v>118</v>
      </c>
      <c r="H519" s="128"/>
      <c r="I519" s="103">
        <v>128</v>
      </c>
      <c r="J519" s="128"/>
      <c r="K519" s="103">
        <v>138</v>
      </c>
      <c r="L519" s="128"/>
      <c r="M519" s="103">
        <v>148</v>
      </c>
      <c r="N519" s="128"/>
      <c r="O519" s="103">
        <v>158</v>
      </c>
      <c r="P519" s="128"/>
    </row>
    <row r="520" spans="1:16" ht="27.75" customHeight="1">
      <c r="A520" s="103">
        <v>89</v>
      </c>
      <c r="B520" s="128"/>
      <c r="C520" s="103">
        <v>99</v>
      </c>
      <c r="D520" s="128"/>
      <c r="E520" s="103">
        <v>109</v>
      </c>
      <c r="F520" s="128"/>
      <c r="G520" s="103">
        <v>119</v>
      </c>
      <c r="H520" s="128"/>
      <c r="I520" s="103">
        <v>129</v>
      </c>
      <c r="J520" s="128"/>
      <c r="K520" s="103">
        <v>139</v>
      </c>
      <c r="L520" s="128"/>
      <c r="M520" s="103">
        <v>149</v>
      </c>
      <c r="N520" s="128"/>
      <c r="O520" s="103">
        <v>159</v>
      </c>
      <c r="P520" s="128"/>
    </row>
    <row r="521" spans="1:16" ht="27.75" customHeight="1">
      <c r="A521" s="103">
        <v>90</v>
      </c>
      <c r="B521" s="128"/>
      <c r="C521" s="103">
        <v>100</v>
      </c>
      <c r="D521" s="128"/>
      <c r="E521" s="103">
        <v>110</v>
      </c>
      <c r="F521" s="128"/>
      <c r="G521" s="103">
        <v>120</v>
      </c>
      <c r="H521" s="128"/>
      <c r="I521" s="103">
        <v>130</v>
      </c>
      <c r="J521" s="128"/>
      <c r="K521" s="103">
        <v>140</v>
      </c>
      <c r="L521" s="128"/>
      <c r="M521" s="103">
        <v>150</v>
      </c>
      <c r="N521" s="128"/>
      <c r="O521" s="103">
        <v>160</v>
      </c>
      <c r="P521" s="128"/>
    </row>
    <row r="522" spans="1:16" ht="27.75" customHeight="1">
      <c r="A522" s="113" t="s">
        <v>9</v>
      </c>
      <c r="B522" s="114" t="str">
        <f>IF(SUM(B512:B521)&gt;0,SUM(B512:B521),"")</f>
        <v/>
      </c>
      <c r="C522" s="113" t="s">
        <v>9</v>
      </c>
      <c r="D522" s="114" t="str">
        <f>IF(SUM(D512:D521)&gt;0,SUM(D512:D521),"")</f>
        <v/>
      </c>
      <c r="E522" s="113" t="s">
        <v>9</v>
      </c>
      <c r="F522" s="114" t="str">
        <f>IF(SUM(F512:F521)&gt;0,SUM(F512:F521),"")</f>
        <v/>
      </c>
      <c r="G522" s="113" t="s">
        <v>9</v>
      </c>
      <c r="H522" s="114" t="str">
        <f>IF(SUM(H512:H521)&gt;0,SUM(H512:H521),"")</f>
        <v/>
      </c>
      <c r="I522" s="113" t="s">
        <v>9</v>
      </c>
      <c r="J522" s="114" t="str">
        <f>IF(SUM(J512:J521)&gt;0,SUM(J512:J521),"")</f>
        <v/>
      </c>
      <c r="K522" s="113" t="s">
        <v>9</v>
      </c>
      <c r="L522" s="114" t="str">
        <f>IF(SUM(L512:L521)&gt;0,SUM(L512:L521),"")</f>
        <v/>
      </c>
      <c r="M522" s="113" t="s">
        <v>9</v>
      </c>
      <c r="N522" s="114" t="str">
        <f>IF(SUM(N512:N521)&gt;0,SUM(N512:N521),"")</f>
        <v/>
      </c>
      <c r="O522" s="113" t="s">
        <v>9</v>
      </c>
      <c r="P522" s="114" t="str">
        <f>IF(SUM(P512:P521)&gt;0,SUM(P512:P521),"")</f>
        <v/>
      </c>
    </row>
    <row r="523" spans="1:16" ht="12.75" customHeight="1" thickBot="1"/>
    <row r="524" spans="1:16" ht="20.25" customHeight="1">
      <c r="A524" s="268" t="s">
        <v>10</v>
      </c>
      <c r="B524" s="269"/>
      <c r="C524" s="269"/>
      <c r="D524" s="272" t="s">
        <v>11</v>
      </c>
      <c r="E524" s="273"/>
      <c r="F524" s="273"/>
      <c r="G524" s="273"/>
      <c r="H524" s="274"/>
      <c r="I524" s="105"/>
      <c r="J524" s="103" t="s">
        <v>15</v>
      </c>
      <c r="L524" s="115" t="s">
        <v>17</v>
      </c>
      <c r="M524" s="275" t="s">
        <v>18</v>
      </c>
      <c r="N524" s="275"/>
      <c r="O524" s="276" t="s">
        <v>137</v>
      </c>
      <c r="P524" s="277"/>
    </row>
    <row r="525" spans="1:16" ht="27" customHeight="1">
      <c r="A525" s="270"/>
      <c r="B525" s="271"/>
      <c r="C525" s="271"/>
      <c r="D525" s="272" t="s">
        <v>12</v>
      </c>
      <c r="E525" s="273"/>
      <c r="F525" s="65" t="s">
        <v>13</v>
      </c>
      <c r="G525" s="272" t="s">
        <v>14</v>
      </c>
      <c r="H525" s="274"/>
      <c r="I525" s="105"/>
      <c r="J525" s="278">
        <f>IF(ISBLANK(A500),"",(COUNTA(A512:P521)-80+COUNTA(A500:P509)-80))</f>
        <v>0</v>
      </c>
      <c r="L525" s="280" t="str">
        <f>IF(F526="","",ROUND(F526*G526/10,0))</f>
        <v/>
      </c>
      <c r="M525" s="282" t="str">
        <f>IF(D526=0,"",ROUND(D526*L525/100000,1))</f>
        <v/>
      </c>
      <c r="N525" s="282"/>
      <c r="O525" s="284" t="s">
        <v>135</v>
      </c>
      <c r="P525" s="285"/>
    </row>
    <row r="526" spans="1:16" ht="27" customHeight="1" thickBot="1">
      <c r="A526" s="286">
        <f>はじめに!$L$32</f>
        <v>0</v>
      </c>
      <c r="B526" s="227"/>
      <c r="C526" s="116" t="s">
        <v>20</v>
      </c>
      <c r="D526" s="117">
        <f>IF(ISBLANK(A500),"",SUM(植付14))</f>
        <v>0</v>
      </c>
      <c r="E526" s="118" t="s">
        <v>16</v>
      </c>
      <c r="F526" s="130"/>
      <c r="G526" s="287"/>
      <c r="H526" s="288"/>
      <c r="I526" s="119"/>
      <c r="J526" s="279"/>
      <c r="K526" s="120"/>
      <c r="L526" s="281"/>
      <c r="M526" s="283"/>
      <c r="N526" s="283"/>
      <c r="O526" s="289" t="s">
        <v>136</v>
      </c>
      <c r="P526" s="290"/>
    </row>
    <row r="527" spans="1:16" ht="6" customHeight="1">
      <c r="A527" s="122"/>
      <c r="B527" s="122"/>
      <c r="C527" s="122"/>
      <c r="D527" s="122"/>
      <c r="E527" s="122"/>
      <c r="F527" s="122"/>
      <c r="G527" s="122"/>
      <c r="H527" s="122"/>
      <c r="L527" s="261" t="s">
        <v>147</v>
      </c>
      <c r="M527" s="261"/>
      <c r="N527" s="261"/>
    </row>
    <row r="528" spans="1:16" ht="15.75" customHeight="1">
      <c r="A528" s="10" t="s">
        <v>138</v>
      </c>
      <c r="B528" s="4"/>
      <c r="C528" s="4"/>
      <c r="D528" s="4"/>
      <c r="E528" s="4"/>
      <c r="F528" s="4"/>
      <c r="G528" s="4"/>
      <c r="H528" s="4"/>
      <c r="L528" s="262"/>
      <c r="M528" s="262"/>
      <c r="N528" s="262"/>
    </row>
    <row r="529" spans="1:20" s="123" customFormat="1" ht="16.5" customHeight="1">
      <c r="A529" s="263" t="s">
        <v>139</v>
      </c>
      <c r="B529" s="263"/>
      <c r="C529" s="263"/>
      <c r="D529" s="263"/>
      <c r="E529" s="263" t="s">
        <v>141</v>
      </c>
      <c r="F529" s="263"/>
      <c r="G529" s="263"/>
      <c r="H529" s="263"/>
      <c r="I529" s="263" t="s">
        <v>142</v>
      </c>
      <c r="J529" s="263"/>
      <c r="K529" s="263"/>
      <c r="L529" s="263"/>
      <c r="M529" s="263" t="s">
        <v>143</v>
      </c>
      <c r="N529" s="263"/>
      <c r="O529" s="263"/>
      <c r="P529" s="263"/>
    </row>
    <row r="530" spans="1:20" ht="25.5" customHeight="1">
      <c r="A530" s="264" t="s">
        <v>140</v>
      </c>
      <c r="B530" s="265"/>
      <c r="C530" s="124" t="s">
        <v>145</v>
      </c>
      <c r="D530" s="131"/>
      <c r="E530" s="264" t="s">
        <v>140</v>
      </c>
      <c r="F530" s="265"/>
      <c r="G530" s="124" t="s">
        <v>145</v>
      </c>
      <c r="H530" s="131"/>
      <c r="I530" s="264" t="s">
        <v>140</v>
      </c>
      <c r="J530" s="265"/>
      <c r="K530" s="124" t="s">
        <v>145</v>
      </c>
      <c r="L530" s="131"/>
      <c r="M530" s="264" t="s">
        <v>140</v>
      </c>
      <c r="N530" s="267"/>
      <c r="O530" s="124" t="s">
        <v>145</v>
      </c>
      <c r="P530" s="132"/>
    </row>
    <row r="531" spans="1:20" ht="25.5" customHeight="1">
      <c r="A531" s="264"/>
      <c r="B531" s="266"/>
      <c r="C531" s="124" t="s">
        <v>146</v>
      </c>
      <c r="D531" s="131"/>
      <c r="E531" s="264"/>
      <c r="F531" s="266"/>
      <c r="G531" s="124" t="s">
        <v>146</v>
      </c>
      <c r="H531" s="131"/>
      <c r="I531" s="264"/>
      <c r="J531" s="266"/>
      <c r="K531" s="124" t="s">
        <v>146</v>
      </c>
      <c r="L531" s="131"/>
      <c r="M531" s="264"/>
      <c r="N531" s="267"/>
      <c r="O531" s="124" t="s">
        <v>146</v>
      </c>
      <c r="P531" s="132"/>
    </row>
    <row r="532" spans="1:20" ht="25.5" customHeight="1">
      <c r="A532" s="136" t="s">
        <v>183</v>
      </c>
      <c r="B532" s="7"/>
      <c r="C532" s="7"/>
      <c r="D532" s="7"/>
      <c r="E532" s="7"/>
      <c r="F532" s="7"/>
      <c r="G532" s="136"/>
      <c r="H532" s="137" t="s">
        <v>179</v>
      </c>
      <c r="I532" s="136"/>
      <c r="J532" s="137" t="s">
        <v>180</v>
      </c>
      <c r="K532" s="136"/>
      <c r="L532" s="7" t="s">
        <v>181</v>
      </c>
      <c r="M532" s="7"/>
      <c r="N532" s="137"/>
      <c r="O532" s="136"/>
      <c r="P532" s="137" t="s">
        <v>182</v>
      </c>
    </row>
    <row r="533" spans="1:20" ht="19.5" customHeight="1">
      <c r="A533" s="125" t="s">
        <v>144</v>
      </c>
    </row>
    <row r="534" spans="1:20" ht="7.5" customHeight="1">
      <c r="B534" s="3"/>
      <c r="F534" s="3"/>
      <c r="H534" s="3"/>
    </row>
    <row r="535" spans="1:20" ht="18" customHeight="1">
      <c r="A535" s="103" t="s">
        <v>125</v>
      </c>
      <c r="B535" s="103">
        <f>はじめに!$E$18</f>
        <v>0</v>
      </c>
      <c r="C535" s="291" t="s">
        <v>2</v>
      </c>
      <c r="D535" s="293" t="s">
        <v>127</v>
      </c>
      <c r="E535" s="293"/>
      <c r="F535" s="294" t="s">
        <v>3</v>
      </c>
      <c r="G535" s="295"/>
      <c r="H535" s="296"/>
      <c r="I535" s="295" t="s">
        <v>4</v>
      </c>
      <c r="J535" s="295"/>
      <c r="K535" s="296"/>
      <c r="L535" s="295" t="s">
        <v>5</v>
      </c>
      <c r="M535" s="296"/>
      <c r="N535" s="103" t="s">
        <v>124</v>
      </c>
      <c r="O535" s="297" t="s">
        <v>134</v>
      </c>
      <c r="P535" s="104" t="str">
        <f>はじめに!$E$21</f>
        <v>１バ</v>
      </c>
      <c r="R535" s="105"/>
      <c r="S535" s="47"/>
    </row>
    <row r="536" spans="1:20" ht="41.25" customHeight="1">
      <c r="A536" s="61" t="s">
        <v>126</v>
      </c>
      <c r="B536" s="1" t="s">
        <v>161</v>
      </c>
      <c r="C536" s="292"/>
      <c r="D536" s="299"/>
      <c r="E536" s="300"/>
      <c r="F536" s="299"/>
      <c r="G536" s="300"/>
      <c r="H536" s="301"/>
      <c r="I536" s="299"/>
      <c r="J536" s="300"/>
      <c r="K536" s="301"/>
      <c r="L536" s="231"/>
      <c r="M536" s="302"/>
      <c r="N536" s="133"/>
      <c r="O536" s="298"/>
      <c r="P536" s="134"/>
      <c r="Q536" s="106"/>
      <c r="R536" s="107" t="s">
        <v>19</v>
      </c>
      <c r="S536" s="135"/>
    </row>
    <row r="537" spans="1:20" ht="20.25" customHeight="1">
      <c r="A537" s="108" t="s">
        <v>7</v>
      </c>
      <c r="B537" s="109" t="s">
        <v>8</v>
      </c>
      <c r="C537" s="108" t="s">
        <v>7</v>
      </c>
      <c r="D537" s="109" t="s">
        <v>8</v>
      </c>
      <c r="E537" s="108" t="s">
        <v>7</v>
      </c>
      <c r="F537" s="109" t="s">
        <v>8</v>
      </c>
      <c r="G537" s="108" t="s">
        <v>7</v>
      </c>
      <c r="H537" s="109" t="s">
        <v>8</v>
      </c>
      <c r="I537" s="108" t="s">
        <v>7</v>
      </c>
      <c r="J537" s="109" t="s">
        <v>8</v>
      </c>
      <c r="K537" s="108" t="s">
        <v>7</v>
      </c>
      <c r="L537" s="109" t="s">
        <v>8</v>
      </c>
      <c r="M537" s="108" t="s">
        <v>7</v>
      </c>
      <c r="N537" s="109" t="s">
        <v>8</v>
      </c>
      <c r="O537" s="108" t="s">
        <v>7</v>
      </c>
      <c r="P537" s="109" t="s">
        <v>8</v>
      </c>
      <c r="R537" s="110" t="s">
        <v>72</v>
      </c>
      <c r="S537" s="111" t="str">
        <f>TEXT(TRIM(F536)&amp;" 字 "&amp;TRIM(I536)&amp;" "&amp;TRIM(L536),)</f>
        <v xml:space="preserve"> 字  </v>
      </c>
    </row>
    <row r="538" spans="1:20" ht="27.75" customHeight="1">
      <c r="A538" s="103">
        <v>1</v>
      </c>
      <c r="B538" s="128"/>
      <c r="C538" s="103">
        <v>11</v>
      </c>
      <c r="D538" s="128"/>
      <c r="E538" s="103">
        <v>21</v>
      </c>
      <c r="F538" s="128"/>
      <c r="G538" s="103">
        <v>31</v>
      </c>
      <c r="H538" s="128"/>
      <c r="I538" s="103">
        <v>41</v>
      </c>
      <c r="J538" s="128"/>
      <c r="K538" s="103">
        <v>51</v>
      </c>
      <c r="L538" s="128"/>
      <c r="M538" s="103">
        <v>61</v>
      </c>
      <c r="N538" s="128"/>
      <c r="O538" s="103">
        <v>71</v>
      </c>
      <c r="P538" s="128"/>
    </row>
    <row r="539" spans="1:20" ht="27.75" customHeight="1">
      <c r="A539" s="103">
        <v>2</v>
      </c>
      <c r="B539" s="128"/>
      <c r="C539" s="103">
        <v>12</v>
      </c>
      <c r="D539" s="128"/>
      <c r="E539" s="103">
        <v>22</v>
      </c>
      <c r="F539" s="128"/>
      <c r="G539" s="103">
        <v>32</v>
      </c>
      <c r="H539" s="128"/>
      <c r="I539" s="103">
        <v>42</v>
      </c>
      <c r="J539" s="128"/>
      <c r="K539" s="103">
        <v>52</v>
      </c>
      <c r="L539" s="128"/>
      <c r="M539" s="103">
        <v>62</v>
      </c>
      <c r="N539" s="128"/>
      <c r="O539" s="103">
        <v>72</v>
      </c>
      <c r="P539" s="128"/>
      <c r="R539" s="112" t="s">
        <v>130</v>
      </c>
      <c r="S539" s="112" t="s">
        <v>132</v>
      </c>
      <c r="T539" s="112" t="s">
        <v>133</v>
      </c>
    </row>
    <row r="540" spans="1:20" ht="27.75" customHeight="1">
      <c r="A540" s="103">
        <v>3</v>
      </c>
      <c r="B540" s="128"/>
      <c r="C540" s="103">
        <v>13</v>
      </c>
      <c r="D540" s="128"/>
      <c r="E540" s="103">
        <v>23</v>
      </c>
      <c r="F540" s="128"/>
      <c r="G540" s="103">
        <v>33</v>
      </c>
      <c r="H540" s="128"/>
      <c r="I540" s="103">
        <v>43</v>
      </c>
      <c r="J540" s="128"/>
      <c r="K540" s="103">
        <v>53</v>
      </c>
      <c r="L540" s="128"/>
      <c r="M540" s="103">
        <v>63</v>
      </c>
      <c r="N540" s="128"/>
      <c r="O540" s="103">
        <v>73</v>
      </c>
      <c r="P540" s="128"/>
      <c r="R540" s="112" t="s">
        <v>128</v>
      </c>
      <c r="S540" s="112" t="s">
        <v>131</v>
      </c>
      <c r="T540" s="112" t="s">
        <v>187</v>
      </c>
    </row>
    <row r="541" spans="1:20" ht="27.75" customHeight="1">
      <c r="A541" s="103">
        <v>4</v>
      </c>
      <c r="B541" s="128"/>
      <c r="C541" s="103">
        <v>14</v>
      </c>
      <c r="D541" s="128"/>
      <c r="E541" s="103">
        <v>24</v>
      </c>
      <c r="F541" s="128"/>
      <c r="G541" s="103">
        <v>34</v>
      </c>
      <c r="H541" s="128"/>
      <c r="I541" s="103">
        <v>44</v>
      </c>
      <c r="J541" s="128"/>
      <c r="K541" s="103">
        <v>54</v>
      </c>
      <c r="L541" s="128"/>
      <c r="M541" s="103">
        <v>64</v>
      </c>
      <c r="N541" s="128"/>
      <c r="O541" s="103">
        <v>74</v>
      </c>
      <c r="P541" s="128"/>
      <c r="R541" s="112"/>
      <c r="S541" s="112"/>
      <c r="T541" s="112"/>
    </row>
    <row r="542" spans="1:20" ht="27.75" customHeight="1">
      <c r="A542" s="103">
        <v>5</v>
      </c>
      <c r="B542" s="128"/>
      <c r="C542" s="103">
        <v>15</v>
      </c>
      <c r="D542" s="128"/>
      <c r="E542" s="103">
        <v>25</v>
      </c>
      <c r="F542" s="128"/>
      <c r="G542" s="103">
        <v>35</v>
      </c>
      <c r="H542" s="128"/>
      <c r="I542" s="103">
        <v>45</v>
      </c>
      <c r="J542" s="128"/>
      <c r="K542" s="103">
        <v>55</v>
      </c>
      <c r="L542" s="128"/>
      <c r="M542" s="103">
        <v>65</v>
      </c>
      <c r="N542" s="128"/>
      <c r="O542" s="103">
        <v>75</v>
      </c>
      <c r="P542" s="128"/>
    </row>
    <row r="543" spans="1:20" ht="27.75" customHeight="1">
      <c r="A543" s="103">
        <v>6</v>
      </c>
      <c r="B543" s="128"/>
      <c r="C543" s="103">
        <v>16</v>
      </c>
      <c r="D543" s="128"/>
      <c r="E543" s="103">
        <v>26</v>
      </c>
      <c r="F543" s="128"/>
      <c r="G543" s="103">
        <v>36</v>
      </c>
      <c r="H543" s="128"/>
      <c r="I543" s="103">
        <v>46</v>
      </c>
      <c r="J543" s="128"/>
      <c r="K543" s="103">
        <v>56</v>
      </c>
      <c r="L543" s="128"/>
      <c r="M543" s="103">
        <v>66</v>
      </c>
      <c r="N543" s="128"/>
      <c r="O543" s="103">
        <v>76</v>
      </c>
      <c r="P543" s="128"/>
    </row>
    <row r="544" spans="1:20" ht="27.75" customHeight="1">
      <c r="A544" s="103">
        <v>7</v>
      </c>
      <c r="B544" s="128"/>
      <c r="C544" s="103">
        <v>17</v>
      </c>
      <c r="D544" s="128"/>
      <c r="E544" s="103">
        <v>27</v>
      </c>
      <c r="F544" s="128"/>
      <c r="G544" s="103">
        <v>37</v>
      </c>
      <c r="H544" s="128"/>
      <c r="I544" s="103">
        <v>47</v>
      </c>
      <c r="J544" s="128"/>
      <c r="K544" s="103">
        <v>57</v>
      </c>
      <c r="L544" s="128"/>
      <c r="M544" s="103">
        <v>67</v>
      </c>
      <c r="N544" s="128"/>
      <c r="O544" s="103">
        <v>77</v>
      </c>
      <c r="P544" s="128"/>
    </row>
    <row r="545" spans="1:16" ht="27.75" customHeight="1">
      <c r="A545" s="103">
        <v>8</v>
      </c>
      <c r="B545" s="128"/>
      <c r="C545" s="103">
        <v>18</v>
      </c>
      <c r="D545" s="128"/>
      <c r="E545" s="103">
        <v>28</v>
      </c>
      <c r="F545" s="128"/>
      <c r="G545" s="103">
        <v>38</v>
      </c>
      <c r="H545" s="128"/>
      <c r="I545" s="103">
        <v>48</v>
      </c>
      <c r="J545" s="128"/>
      <c r="K545" s="103">
        <v>58</v>
      </c>
      <c r="L545" s="128"/>
      <c r="M545" s="103">
        <v>68</v>
      </c>
      <c r="N545" s="128"/>
      <c r="O545" s="103">
        <v>78</v>
      </c>
      <c r="P545" s="128"/>
    </row>
    <row r="546" spans="1:16" ht="27.75" customHeight="1">
      <c r="A546" s="103">
        <v>9</v>
      </c>
      <c r="B546" s="128"/>
      <c r="C546" s="103">
        <v>19</v>
      </c>
      <c r="D546" s="128"/>
      <c r="E546" s="103">
        <v>29</v>
      </c>
      <c r="F546" s="128"/>
      <c r="G546" s="103">
        <v>39</v>
      </c>
      <c r="H546" s="128"/>
      <c r="I546" s="103">
        <v>49</v>
      </c>
      <c r="J546" s="128"/>
      <c r="K546" s="103">
        <v>59</v>
      </c>
      <c r="L546" s="128"/>
      <c r="M546" s="103">
        <v>69</v>
      </c>
      <c r="N546" s="128"/>
      <c r="O546" s="103">
        <v>79</v>
      </c>
      <c r="P546" s="128"/>
    </row>
    <row r="547" spans="1:16" ht="27.75" customHeight="1">
      <c r="A547" s="103">
        <v>10</v>
      </c>
      <c r="B547" s="128"/>
      <c r="C547" s="103">
        <v>20</v>
      </c>
      <c r="D547" s="128"/>
      <c r="E547" s="103">
        <v>30</v>
      </c>
      <c r="F547" s="128"/>
      <c r="G547" s="103">
        <v>40</v>
      </c>
      <c r="H547" s="128"/>
      <c r="I547" s="103">
        <v>50</v>
      </c>
      <c r="J547" s="128"/>
      <c r="K547" s="103">
        <v>60</v>
      </c>
      <c r="L547" s="128"/>
      <c r="M547" s="103">
        <v>70</v>
      </c>
      <c r="N547" s="128"/>
      <c r="O547" s="103">
        <v>80</v>
      </c>
      <c r="P547" s="128"/>
    </row>
    <row r="548" spans="1:16" ht="27.75" customHeight="1">
      <c r="A548" s="113" t="s">
        <v>9</v>
      </c>
      <c r="B548" s="114" t="str">
        <f>IF(SUM(B538:B547)&gt;0,SUM(B538:B547),"")</f>
        <v/>
      </c>
      <c r="C548" s="113" t="s">
        <v>9</v>
      </c>
      <c r="D548" s="114" t="str">
        <f>IF(SUM(D538:D547)&gt;0,SUM(D538:D547),"")</f>
        <v/>
      </c>
      <c r="E548" s="113" t="s">
        <v>9</v>
      </c>
      <c r="F548" s="114" t="str">
        <f>IF(SUM(F538:F547)&gt;0,SUM(F538:F547),"")</f>
        <v/>
      </c>
      <c r="G548" s="113" t="s">
        <v>9</v>
      </c>
      <c r="H548" s="114" t="str">
        <f>IF(SUM(H538:H547)&gt;0,SUM(H538:H547),"")</f>
        <v/>
      </c>
      <c r="I548" s="113" t="s">
        <v>9</v>
      </c>
      <c r="J548" s="114" t="str">
        <f>IF(SUM(J538:J547)&gt;0,SUM(J538:J547),"")</f>
        <v/>
      </c>
      <c r="K548" s="113" t="s">
        <v>9</v>
      </c>
      <c r="L548" s="114" t="str">
        <f>IF(SUM(L538:L547)&gt;0,SUM(L538:L547),"")</f>
        <v/>
      </c>
      <c r="M548" s="113" t="s">
        <v>9</v>
      </c>
      <c r="N548" s="114" t="str">
        <f>IF(SUM(N538:N547)&gt;0,SUM(N538:N547),"")</f>
        <v/>
      </c>
      <c r="O548" s="113" t="s">
        <v>9</v>
      </c>
      <c r="P548" s="114" t="str">
        <f>IF(SUM(P538:P547)&gt;0,SUM(P538:P547),"")</f>
        <v/>
      </c>
    </row>
    <row r="549" spans="1:16" ht="20.25" customHeight="1">
      <c r="A549" s="108" t="s">
        <v>7</v>
      </c>
      <c r="B549" s="109" t="s">
        <v>8</v>
      </c>
      <c r="C549" s="108" t="s">
        <v>7</v>
      </c>
      <c r="D549" s="109" t="s">
        <v>8</v>
      </c>
      <c r="E549" s="108" t="s">
        <v>7</v>
      </c>
      <c r="F549" s="109" t="s">
        <v>8</v>
      </c>
      <c r="G549" s="108" t="s">
        <v>7</v>
      </c>
      <c r="H549" s="109" t="s">
        <v>8</v>
      </c>
      <c r="I549" s="108" t="s">
        <v>7</v>
      </c>
      <c r="J549" s="109" t="s">
        <v>8</v>
      </c>
      <c r="K549" s="108" t="s">
        <v>7</v>
      </c>
      <c r="L549" s="109" t="s">
        <v>8</v>
      </c>
      <c r="M549" s="108" t="s">
        <v>7</v>
      </c>
      <c r="N549" s="109" t="s">
        <v>8</v>
      </c>
      <c r="O549" s="108" t="s">
        <v>7</v>
      </c>
      <c r="P549" s="109" t="s">
        <v>8</v>
      </c>
    </row>
    <row r="550" spans="1:16" ht="27.75" customHeight="1">
      <c r="A550" s="103">
        <v>81</v>
      </c>
      <c r="B550" s="128"/>
      <c r="C550" s="103">
        <v>91</v>
      </c>
      <c r="D550" s="128"/>
      <c r="E550" s="103">
        <v>101</v>
      </c>
      <c r="F550" s="128"/>
      <c r="G550" s="103">
        <v>111</v>
      </c>
      <c r="H550" s="128"/>
      <c r="I550" s="103">
        <v>121</v>
      </c>
      <c r="J550" s="128"/>
      <c r="K550" s="103">
        <v>131</v>
      </c>
      <c r="L550" s="128"/>
      <c r="M550" s="103">
        <v>141</v>
      </c>
      <c r="N550" s="128"/>
      <c r="O550" s="103">
        <v>151</v>
      </c>
      <c r="P550" s="128"/>
    </row>
    <row r="551" spans="1:16" ht="27.75" customHeight="1">
      <c r="A551" s="103">
        <v>82</v>
      </c>
      <c r="B551" s="128"/>
      <c r="C551" s="103">
        <v>92</v>
      </c>
      <c r="D551" s="128"/>
      <c r="E551" s="103">
        <v>102</v>
      </c>
      <c r="F551" s="128"/>
      <c r="G551" s="103">
        <v>112</v>
      </c>
      <c r="H551" s="128"/>
      <c r="I551" s="103">
        <v>122</v>
      </c>
      <c r="J551" s="128"/>
      <c r="K551" s="103">
        <v>132</v>
      </c>
      <c r="L551" s="128"/>
      <c r="M551" s="103">
        <v>142</v>
      </c>
      <c r="N551" s="128"/>
      <c r="O551" s="103">
        <v>152</v>
      </c>
      <c r="P551" s="128"/>
    </row>
    <row r="552" spans="1:16" ht="27.75" customHeight="1">
      <c r="A552" s="103">
        <v>83</v>
      </c>
      <c r="B552" s="128"/>
      <c r="C552" s="103">
        <v>93</v>
      </c>
      <c r="D552" s="128"/>
      <c r="E552" s="103">
        <v>103</v>
      </c>
      <c r="F552" s="128"/>
      <c r="G552" s="103">
        <v>113</v>
      </c>
      <c r="H552" s="128"/>
      <c r="I552" s="103">
        <v>123</v>
      </c>
      <c r="J552" s="128"/>
      <c r="K552" s="103">
        <v>133</v>
      </c>
      <c r="L552" s="128"/>
      <c r="M552" s="103">
        <v>143</v>
      </c>
      <c r="N552" s="128"/>
      <c r="O552" s="103">
        <v>153</v>
      </c>
      <c r="P552" s="128"/>
    </row>
    <row r="553" spans="1:16" ht="27.75" customHeight="1">
      <c r="A553" s="103">
        <v>84</v>
      </c>
      <c r="B553" s="128"/>
      <c r="C553" s="103">
        <v>94</v>
      </c>
      <c r="D553" s="128"/>
      <c r="E553" s="103">
        <v>104</v>
      </c>
      <c r="F553" s="128"/>
      <c r="G553" s="103">
        <v>114</v>
      </c>
      <c r="H553" s="128"/>
      <c r="I553" s="103">
        <v>124</v>
      </c>
      <c r="J553" s="128"/>
      <c r="K553" s="103">
        <v>134</v>
      </c>
      <c r="L553" s="128"/>
      <c r="M553" s="103">
        <v>144</v>
      </c>
      <c r="N553" s="128"/>
      <c r="O553" s="103">
        <v>154</v>
      </c>
      <c r="P553" s="128"/>
    </row>
    <row r="554" spans="1:16" ht="27.75" customHeight="1">
      <c r="A554" s="103">
        <v>85</v>
      </c>
      <c r="B554" s="128"/>
      <c r="C554" s="103">
        <v>95</v>
      </c>
      <c r="D554" s="128"/>
      <c r="E554" s="103">
        <v>105</v>
      </c>
      <c r="F554" s="128"/>
      <c r="G554" s="103">
        <v>115</v>
      </c>
      <c r="H554" s="128"/>
      <c r="I554" s="103">
        <v>125</v>
      </c>
      <c r="J554" s="128"/>
      <c r="K554" s="103">
        <v>135</v>
      </c>
      <c r="L554" s="128"/>
      <c r="M554" s="103">
        <v>145</v>
      </c>
      <c r="N554" s="128"/>
      <c r="O554" s="103">
        <v>155</v>
      </c>
      <c r="P554" s="128"/>
    </row>
    <row r="555" spans="1:16" ht="27.75" customHeight="1">
      <c r="A555" s="103">
        <v>86</v>
      </c>
      <c r="B555" s="128"/>
      <c r="C555" s="103">
        <v>96</v>
      </c>
      <c r="D555" s="128"/>
      <c r="E555" s="103">
        <v>106</v>
      </c>
      <c r="F555" s="128"/>
      <c r="G555" s="103">
        <v>116</v>
      </c>
      <c r="H555" s="128"/>
      <c r="I555" s="103">
        <v>126</v>
      </c>
      <c r="J555" s="128"/>
      <c r="K555" s="103">
        <v>136</v>
      </c>
      <c r="L555" s="128"/>
      <c r="M555" s="103">
        <v>146</v>
      </c>
      <c r="N555" s="128"/>
      <c r="O555" s="103">
        <v>156</v>
      </c>
      <c r="P555" s="128"/>
    </row>
    <row r="556" spans="1:16" ht="27.75" customHeight="1">
      <c r="A556" s="103">
        <v>87</v>
      </c>
      <c r="B556" s="128"/>
      <c r="C556" s="103">
        <v>97</v>
      </c>
      <c r="D556" s="128"/>
      <c r="E556" s="103">
        <v>107</v>
      </c>
      <c r="F556" s="128"/>
      <c r="G556" s="103">
        <v>117</v>
      </c>
      <c r="H556" s="128"/>
      <c r="I556" s="103">
        <v>127</v>
      </c>
      <c r="J556" s="128"/>
      <c r="K556" s="103">
        <v>137</v>
      </c>
      <c r="L556" s="128"/>
      <c r="M556" s="103">
        <v>147</v>
      </c>
      <c r="N556" s="128"/>
      <c r="O556" s="103">
        <v>157</v>
      </c>
      <c r="P556" s="128"/>
    </row>
    <row r="557" spans="1:16" ht="27.75" customHeight="1">
      <c r="A557" s="103">
        <v>88</v>
      </c>
      <c r="B557" s="128"/>
      <c r="C557" s="103">
        <v>98</v>
      </c>
      <c r="D557" s="128"/>
      <c r="E557" s="103">
        <v>108</v>
      </c>
      <c r="F557" s="128"/>
      <c r="G557" s="103">
        <v>118</v>
      </c>
      <c r="H557" s="128"/>
      <c r="I557" s="103">
        <v>128</v>
      </c>
      <c r="J557" s="128"/>
      <c r="K557" s="103">
        <v>138</v>
      </c>
      <c r="L557" s="128"/>
      <c r="M557" s="103">
        <v>148</v>
      </c>
      <c r="N557" s="128"/>
      <c r="O557" s="103">
        <v>158</v>
      </c>
      <c r="P557" s="128"/>
    </row>
    <row r="558" spans="1:16" ht="27.75" customHeight="1">
      <c r="A558" s="103">
        <v>89</v>
      </c>
      <c r="B558" s="128"/>
      <c r="C558" s="103">
        <v>99</v>
      </c>
      <c r="D558" s="128"/>
      <c r="E558" s="103">
        <v>109</v>
      </c>
      <c r="F558" s="128"/>
      <c r="G558" s="103">
        <v>119</v>
      </c>
      <c r="H558" s="128"/>
      <c r="I558" s="103">
        <v>129</v>
      </c>
      <c r="J558" s="128"/>
      <c r="K558" s="103">
        <v>139</v>
      </c>
      <c r="L558" s="128"/>
      <c r="M558" s="103">
        <v>149</v>
      </c>
      <c r="N558" s="128"/>
      <c r="O558" s="103">
        <v>159</v>
      </c>
      <c r="P558" s="128"/>
    </row>
    <row r="559" spans="1:16" ht="27.75" customHeight="1">
      <c r="A559" s="103">
        <v>90</v>
      </c>
      <c r="B559" s="128"/>
      <c r="C559" s="103">
        <v>100</v>
      </c>
      <c r="D559" s="128"/>
      <c r="E559" s="103">
        <v>110</v>
      </c>
      <c r="F559" s="128"/>
      <c r="G559" s="103">
        <v>120</v>
      </c>
      <c r="H559" s="128"/>
      <c r="I559" s="103">
        <v>130</v>
      </c>
      <c r="J559" s="128"/>
      <c r="K559" s="103">
        <v>140</v>
      </c>
      <c r="L559" s="128"/>
      <c r="M559" s="103">
        <v>150</v>
      </c>
      <c r="N559" s="128"/>
      <c r="O559" s="103">
        <v>160</v>
      </c>
      <c r="P559" s="128"/>
    </row>
    <row r="560" spans="1:16" ht="27.75" customHeight="1">
      <c r="A560" s="113" t="s">
        <v>9</v>
      </c>
      <c r="B560" s="114" t="str">
        <f>IF(SUM(B550:B559)&gt;0,SUM(B550:B559),"")</f>
        <v/>
      </c>
      <c r="C560" s="113" t="s">
        <v>9</v>
      </c>
      <c r="D560" s="114" t="str">
        <f>IF(SUM(D550:D559)&gt;0,SUM(D550:D559),"")</f>
        <v/>
      </c>
      <c r="E560" s="113" t="s">
        <v>9</v>
      </c>
      <c r="F560" s="114" t="str">
        <f>IF(SUM(F550:F559)&gt;0,SUM(F550:F559),"")</f>
        <v/>
      </c>
      <c r="G560" s="113" t="s">
        <v>9</v>
      </c>
      <c r="H560" s="114" t="str">
        <f>IF(SUM(H550:H559)&gt;0,SUM(H550:H559),"")</f>
        <v/>
      </c>
      <c r="I560" s="113" t="s">
        <v>9</v>
      </c>
      <c r="J560" s="114" t="str">
        <f>IF(SUM(J550:J559)&gt;0,SUM(J550:J559),"")</f>
        <v/>
      </c>
      <c r="K560" s="113" t="s">
        <v>9</v>
      </c>
      <c r="L560" s="114" t="str">
        <f>IF(SUM(L550:L559)&gt;0,SUM(L550:L559),"")</f>
        <v/>
      </c>
      <c r="M560" s="113" t="s">
        <v>9</v>
      </c>
      <c r="N560" s="114" t="str">
        <f>IF(SUM(N550:N559)&gt;0,SUM(N550:N559),"")</f>
        <v/>
      </c>
      <c r="O560" s="113" t="s">
        <v>9</v>
      </c>
      <c r="P560" s="114" t="str">
        <f>IF(SUM(P550:P559)&gt;0,SUM(P550:P559),"")</f>
        <v/>
      </c>
    </row>
    <row r="561" spans="1:19" ht="12.75" customHeight="1" thickBot="1"/>
    <row r="562" spans="1:19" ht="20.25" customHeight="1">
      <c r="A562" s="268" t="s">
        <v>10</v>
      </c>
      <c r="B562" s="269"/>
      <c r="C562" s="269"/>
      <c r="D562" s="272" t="s">
        <v>11</v>
      </c>
      <c r="E562" s="273"/>
      <c r="F562" s="273"/>
      <c r="G562" s="273"/>
      <c r="H562" s="274"/>
      <c r="I562" s="105"/>
      <c r="J562" s="103" t="s">
        <v>15</v>
      </c>
      <c r="L562" s="115" t="s">
        <v>17</v>
      </c>
      <c r="M562" s="275" t="s">
        <v>18</v>
      </c>
      <c r="N562" s="275"/>
      <c r="O562" s="276" t="s">
        <v>137</v>
      </c>
      <c r="P562" s="277"/>
    </row>
    <row r="563" spans="1:19" ht="27" customHeight="1">
      <c r="A563" s="270"/>
      <c r="B563" s="271"/>
      <c r="C563" s="271"/>
      <c r="D563" s="272" t="s">
        <v>12</v>
      </c>
      <c r="E563" s="273"/>
      <c r="F563" s="65" t="s">
        <v>13</v>
      </c>
      <c r="G563" s="272" t="s">
        <v>14</v>
      </c>
      <c r="H563" s="274"/>
      <c r="I563" s="105"/>
      <c r="J563" s="278">
        <f>IF(ISBLANK(A538),"",(COUNTA(A550:P559)-80+COUNTA(A538:P547)-80))</f>
        <v>0</v>
      </c>
      <c r="L563" s="280" t="str">
        <f>IF(F564="","",ROUND(F564*G564/10,0))</f>
        <v/>
      </c>
      <c r="M563" s="282" t="str">
        <f>IF(D564=0,"",ROUND(D564*L563/100000,1))</f>
        <v/>
      </c>
      <c r="N563" s="282"/>
      <c r="O563" s="284" t="s">
        <v>135</v>
      </c>
      <c r="P563" s="285"/>
    </row>
    <row r="564" spans="1:19" ht="27" customHeight="1" thickBot="1">
      <c r="A564" s="286">
        <f>はじめに!$L$33</f>
        <v>0</v>
      </c>
      <c r="B564" s="227"/>
      <c r="C564" s="116" t="s">
        <v>20</v>
      </c>
      <c r="D564" s="117">
        <f>IF(ISBLANK(A538),"",SUM(植付15))</f>
        <v>0</v>
      </c>
      <c r="E564" s="118" t="s">
        <v>16</v>
      </c>
      <c r="F564" s="130"/>
      <c r="G564" s="287"/>
      <c r="H564" s="288"/>
      <c r="I564" s="119"/>
      <c r="J564" s="279"/>
      <c r="K564" s="120"/>
      <c r="L564" s="281"/>
      <c r="M564" s="283"/>
      <c r="N564" s="283"/>
      <c r="O564" s="289" t="s">
        <v>136</v>
      </c>
      <c r="P564" s="290"/>
    </row>
    <row r="565" spans="1:19" ht="6" customHeight="1">
      <c r="A565" s="122"/>
      <c r="B565" s="122"/>
      <c r="C565" s="122"/>
      <c r="D565" s="122"/>
      <c r="E565" s="122"/>
      <c r="F565" s="122"/>
      <c r="G565" s="122"/>
      <c r="H565" s="122"/>
      <c r="L565" s="261" t="s">
        <v>147</v>
      </c>
      <c r="M565" s="261"/>
      <c r="N565" s="261"/>
    </row>
    <row r="566" spans="1:19" ht="15.75" customHeight="1">
      <c r="A566" s="10" t="s">
        <v>138</v>
      </c>
      <c r="B566" s="4"/>
      <c r="C566" s="4"/>
      <c r="D566" s="4"/>
      <c r="E566" s="4"/>
      <c r="F566" s="4"/>
      <c r="G566" s="4"/>
      <c r="H566" s="4"/>
      <c r="L566" s="262"/>
      <c r="M566" s="262"/>
      <c r="N566" s="262"/>
    </row>
    <row r="567" spans="1:19" s="123" customFormat="1" ht="16.5" customHeight="1">
      <c r="A567" s="263" t="s">
        <v>139</v>
      </c>
      <c r="B567" s="263"/>
      <c r="C567" s="263"/>
      <c r="D567" s="263"/>
      <c r="E567" s="263" t="s">
        <v>141</v>
      </c>
      <c r="F567" s="263"/>
      <c r="G567" s="263"/>
      <c r="H567" s="263"/>
      <c r="I567" s="263" t="s">
        <v>142</v>
      </c>
      <c r="J567" s="263"/>
      <c r="K567" s="263"/>
      <c r="L567" s="263"/>
      <c r="M567" s="263" t="s">
        <v>143</v>
      </c>
      <c r="N567" s="263"/>
      <c r="O567" s="263"/>
      <c r="P567" s="263"/>
    </row>
    <row r="568" spans="1:19" ht="25.5" customHeight="1">
      <c r="A568" s="264" t="s">
        <v>140</v>
      </c>
      <c r="B568" s="265"/>
      <c r="C568" s="124" t="s">
        <v>145</v>
      </c>
      <c r="D568" s="131"/>
      <c r="E568" s="264" t="s">
        <v>140</v>
      </c>
      <c r="F568" s="265"/>
      <c r="G568" s="124" t="s">
        <v>145</v>
      </c>
      <c r="H568" s="131"/>
      <c r="I568" s="264" t="s">
        <v>140</v>
      </c>
      <c r="J568" s="265"/>
      <c r="K568" s="124" t="s">
        <v>145</v>
      </c>
      <c r="L568" s="131"/>
      <c r="M568" s="264" t="s">
        <v>140</v>
      </c>
      <c r="N568" s="267"/>
      <c r="O568" s="124" t="s">
        <v>145</v>
      </c>
      <c r="P568" s="132"/>
    </row>
    <row r="569" spans="1:19" ht="25.5" customHeight="1">
      <c r="A569" s="264"/>
      <c r="B569" s="266"/>
      <c r="C569" s="124" t="s">
        <v>146</v>
      </c>
      <c r="D569" s="131"/>
      <c r="E569" s="264"/>
      <c r="F569" s="266"/>
      <c r="G569" s="124" t="s">
        <v>146</v>
      </c>
      <c r="H569" s="131"/>
      <c r="I569" s="264"/>
      <c r="J569" s="266"/>
      <c r="K569" s="124" t="s">
        <v>146</v>
      </c>
      <c r="L569" s="131"/>
      <c r="M569" s="264"/>
      <c r="N569" s="267"/>
      <c r="O569" s="124" t="s">
        <v>146</v>
      </c>
      <c r="P569" s="132"/>
    </row>
    <row r="570" spans="1:19" ht="25.5" customHeight="1">
      <c r="A570" s="136" t="s">
        <v>183</v>
      </c>
      <c r="B570" s="7"/>
      <c r="C570" s="7"/>
      <c r="D570" s="7"/>
      <c r="E570" s="7"/>
      <c r="F570" s="7"/>
      <c r="G570" s="136"/>
      <c r="H570" s="137" t="s">
        <v>179</v>
      </c>
      <c r="I570" s="136"/>
      <c r="J570" s="137" t="s">
        <v>180</v>
      </c>
      <c r="K570" s="136"/>
      <c r="L570" s="7" t="s">
        <v>181</v>
      </c>
      <c r="M570" s="7"/>
      <c r="N570" s="137"/>
      <c r="O570" s="136"/>
      <c r="P570" s="137" t="s">
        <v>182</v>
      </c>
    </row>
    <row r="571" spans="1:19" ht="19.5" customHeight="1">
      <c r="A571" s="125" t="s">
        <v>144</v>
      </c>
    </row>
    <row r="572" spans="1:19" ht="7.5" customHeight="1">
      <c r="B572" s="3"/>
      <c r="F572" s="3"/>
      <c r="H572" s="3"/>
    </row>
    <row r="573" spans="1:19" ht="18" customHeight="1">
      <c r="A573" s="103" t="s">
        <v>125</v>
      </c>
      <c r="B573" s="103">
        <f>はじめに!$E$18</f>
        <v>0</v>
      </c>
      <c r="C573" s="291" t="s">
        <v>2</v>
      </c>
      <c r="D573" s="293" t="s">
        <v>127</v>
      </c>
      <c r="E573" s="293"/>
      <c r="F573" s="294" t="s">
        <v>3</v>
      </c>
      <c r="G573" s="295"/>
      <c r="H573" s="296"/>
      <c r="I573" s="295" t="s">
        <v>4</v>
      </c>
      <c r="J573" s="295"/>
      <c r="K573" s="296"/>
      <c r="L573" s="295" t="s">
        <v>5</v>
      </c>
      <c r="M573" s="296"/>
      <c r="N573" s="103" t="s">
        <v>124</v>
      </c>
      <c r="O573" s="297" t="s">
        <v>134</v>
      </c>
      <c r="P573" s="104" t="str">
        <f>はじめに!$E$21</f>
        <v>１バ</v>
      </c>
      <c r="R573" s="105"/>
      <c r="S573" s="47"/>
    </row>
    <row r="574" spans="1:19" ht="41.25" customHeight="1">
      <c r="A574" s="61" t="s">
        <v>126</v>
      </c>
      <c r="B574" s="1" t="s">
        <v>162</v>
      </c>
      <c r="C574" s="292"/>
      <c r="D574" s="299"/>
      <c r="E574" s="300"/>
      <c r="F574" s="299"/>
      <c r="G574" s="300"/>
      <c r="H574" s="301"/>
      <c r="I574" s="299"/>
      <c r="J574" s="300"/>
      <c r="K574" s="301"/>
      <c r="L574" s="231"/>
      <c r="M574" s="302"/>
      <c r="N574" s="133"/>
      <c r="O574" s="298"/>
      <c r="P574" s="134"/>
      <c r="Q574" s="106"/>
      <c r="R574" s="107" t="s">
        <v>19</v>
      </c>
      <c r="S574" s="135"/>
    </row>
    <row r="575" spans="1:19" ht="20.25" customHeight="1">
      <c r="A575" s="108" t="s">
        <v>7</v>
      </c>
      <c r="B575" s="109" t="s">
        <v>8</v>
      </c>
      <c r="C575" s="108" t="s">
        <v>7</v>
      </c>
      <c r="D575" s="109" t="s">
        <v>8</v>
      </c>
      <c r="E575" s="108" t="s">
        <v>7</v>
      </c>
      <c r="F575" s="109" t="s">
        <v>8</v>
      </c>
      <c r="G575" s="108" t="s">
        <v>7</v>
      </c>
      <c r="H575" s="109" t="s">
        <v>8</v>
      </c>
      <c r="I575" s="108" t="s">
        <v>7</v>
      </c>
      <c r="J575" s="109" t="s">
        <v>8</v>
      </c>
      <c r="K575" s="108" t="s">
        <v>7</v>
      </c>
      <c r="L575" s="109" t="s">
        <v>8</v>
      </c>
      <c r="M575" s="108" t="s">
        <v>7</v>
      </c>
      <c r="N575" s="109" t="s">
        <v>8</v>
      </c>
      <c r="O575" s="108" t="s">
        <v>7</v>
      </c>
      <c r="P575" s="109" t="s">
        <v>8</v>
      </c>
      <c r="R575" s="110" t="s">
        <v>72</v>
      </c>
      <c r="S575" s="111" t="str">
        <f>TEXT(TRIM(F574)&amp;" 字 "&amp;TRIM(I574)&amp;" "&amp;TRIM(L574),)</f>
        <v xml:space="preserve"> 字  </v>
      </c>
    </row>
    <row r="576" spans="1:19" ht="27.75" customHeight="1">
      <c r="A576" s="103">
        <v>1</v>
      </c>
      <c r="B576" s="128"/>
      <c r="C576" s="103">
        <v>11</v>
      </c>
      <c r="D576" s="128"/>
      <c r="E576" s="103">
        <v>21</v>
      </c>
      <c r="F576" s="128"/>
      <c r="G576" s="103">
        <v>31</v>
      </c>
      <c r="H576" s="128"/>
      <c r="I576" s="103">
        <v>41</v>
      </c>
      <c r="J576" s="128"/>
      <c r="K576" s="103">
        <v>51</v>
      </c>
      <c r="L576" s="128"/>
      <c r="M576" s="103">
        <v>61</v>
      </c>
      <c r="N576" s="128"/>
      <c r="O576" s="103">
        <v>71</v>
      </c>
      <c r="P576" s="128"/>
    </row>
    <row r="577" spans="1:20" ht="27.75" customHeight="1">
      <c r="A577" s="103">
        <v>2</v>
      </c>
      <c r="B577" s="128"/>
      <c r="C577" s="103">
        <v>12</v>
      </c>
      <c r="D577" s="128"/>
      <c r="E577" s="103">
        <v>22</v>
      </c>
      <c r="F577" s="128"/>
      <c r="G577" s="103">
        <v>32</v>
      </c>
      <c r="H577" s="128"/>
      <c r="I577" s="103">
        <v>42</v>
      </c>
      <c r="J577" s="128"/>
      <c r="K577" s="103">
        <v>52</v>
      </c>
      <c r="L577" s="128"/>
      <c r="M577" s="103">
        <v>62</v>
      </c>
      <c r="N577" s="128"/>
      <c r="O577" s="103">
        <v>72</v>
      </c>
      <c r="P577" s="128"/>
      <c r="R577" s="112" t="s">
        <v>130</v>
      </c>
      <c r="S577" s="112" t="s">
        <v>132</v>
      </c>
      <c r="T577" s="112" t="s">
        <v>133</v>
      </c>
    </row>
    <row r="578" spans="1:20" ht="27.75" customHeight="1">
      <c r="A578" s="103">
        <v>3</v>
      </c>
      <c r="B578" s="128"/>
      <c r="C578" s="103">
        <v>13</v>
      </c>
      <c r="D578" s="128"/>
      <c r="E578" s="103">
        <v>23</v>
      </c>
      <c r="F578" s="128"/>
      <c r="G578" s="103">
        <v>33</v>
      </c>
      <c r="H578" s="128"/>
      <c r="I578" s="103">
        <v>43</v>
      </c>
      <c r="J578" s="128"/>
      <c r="K578" s="103">
        <v>53</v>
      </c>
      <c r="L578" s="128"/>
      <c r="M578" s="103">
        <v>63</v>
      </c>
      <c r="N578" s="128"/>
      <c r="O578" s="103">
        <v>73</v>
      </c>
      <c r="P578" s="128"/>
      <c r="R578" s="112" t="s">
        <v>128</v>
      </c>
      <c r="S578" s="112" t="s">
        <v>131</v>
      </c>
      <c r="T578" s="112" t="s">
        <v>187</v>
      </c>
    </row>
    <row r="579" spans="1:20" ht="27.75" customHeight="1">
      <c r="A579" s="103">
        <v>4</v>
      </c>
      <c r="B579" s="128"/>
      <c r="C579" s="103">
        <v>14</v>
      </c>
      <c r="D579" s="128"/>
      <c r="E579" s="103">
        <v>24</v>
      </c>
      <c r="F579" s="128"/>
      <c r="G579" s="103">
        <v>34</v>
      </c>
      <c r="H579" s="128"/>
      <c r="I579" s="103">
        <v>44</v>
      </c>
      <c r="J579" s="128"/>
      <c r="K579" s="103">
        <v>54</v>
      </c>
      <c r="L579" s="128"/>
      <c r="M579" s="103">
        <v>64</v>
      </c>
      <c r="N579" s="128"/>
      <c r="O579" s="103">
        <v>74</v>
      </c>
      <c r="P579" s="128"/>
      <c r="R579" s="112"/>
      <c r="S579" s="112"/>
      <c r="T579" s="112"/>
    </row>
    <row r="580" spans="1:20" ht="27.75" customHeight="1">
      <c r="A580" s="103">
        <v>5</v>
      </c>
      <c r="B580" s="128"/>
      <c r="C580" s="103">
        <v>15</v>
      </c>
      <c r="D580" s="128"/>
      <c r="E580" s="103">
        <v>25</v>
      </c>
      <c r="F580" s="128"/>
      <c r="G580" s="103">
        <v>35</v>
      </c>
      <c r="H580" s="128"/>
      <c r="I580" s="103">
        <v>45</v>
      </c>
      <c r="J580" s="128"/>
      <c r="K580" s="103">
        <v>55</v>
      </c>
      <c r="L580" s="128"/>
      <c r="M580" s="103">
        <v>65</v>
      </c>
      <c r="N580" s="128"/>
      <c r="O580" s="103">
        <v>75</v>
      </c>
      <c r="P580" s="128"/>
    </row>
    <row r="581" spans="1:20" ht="27.75" customHeight="1">
      <c r="A581" s="103">
        <v>6</v>
      </c>
      <c r="B581" s="128"/>
      <c r="C581" s="103">
        <v>16</v>
      </c>
      <c r="D581" s="128"/>
      <c r="E581" s="103">
        <v>26</v>
      </c>
      <c r="F581" s="128"/>
      <c r="G581" s="103">
        <v>36</v>
      </c>
      <c r="H581" s="128"/>
      <c r="I581" s="103">
        <v>46</v>
      </c>
      <c r="J581" s="128"/>
      <c r="K581" s="103">
        <v>56</v>
      </c>
      <c r="L581" s="128"/>
      <c r="M581" s="103">
        <v>66</v>
      </c>
      <c r="N581" s="128"/>
      <c r="O581" s="103">
        <v>76</v>
      </c>
      <c r="P581" s="128"/>
    </row>
    <row r="582" spans="1:20" ht="27.75" customHeight="1">
      <c r="A582" s="103">
        <v>7</v>
      </c>
      <c r="B582" s="128"/>
      <c r="C582" s="103">
        <v>17</v>
      </c>
      <c r="D582" s="128"/>
      <c r="E582" s="103">
        <v>27</v>
      </c>
      <c r="F582" s="128"/>
      <c r="G582" s="103">
        <v>37</v>
      </c>
      <c r="H582" s="128"/>
      <c r="I582" s="103">
        <v>47</v>
      </c>
      <c r="J582" s="128"/>
      <c r="K582" s="103">
        <v>57</v>
      </c>
      <c r="L582" s="128"/>
      <c r="M582" s="103">
        <v>67</v>
      </c>
      <c r="N582" s="128"/>
      <c r="O582" s="103">
        <v>77</v>
      </c>
      <c r="P582" s="128"/>
    </row>
    <row r="583" spans="1:20" ht="27.75" customHeight="1">
      <c r="A583" s="103">
        <v>8</v>
      </c>
      <c r="B583" s="128"/>
      <c r="C583" s="103">
        <v>18</v>
      </c>
      <c r="D583" s="128"/>
      <c r="E583" s="103">
        <v>28</v>
      </c>
      <c r="F583" s="128"/>
      <c r="G583" s="103">
        <v>38</v>
      </c>
      <c r="H583" s="128"/>
      <c r="I583" s="103">
        <v>48</v>
      </c>
      <c r="J583" s="128"/>
      <c r="K583" s="103">
        <v>58</v>
      </c>
      <c r="L583" s="128"/>
      <c r="M583" s="103">
        <v>68</v>
      </c>
      <c r="N583" s="128"/>
      <c r="O583" s="103">
        <v>78</v>
      </c>
      <c r="P583" s="128"/>
    </row>
    <row r="584" spans="1:20" ht="27.75" customHeight="1">
      <c r="A584" s="103">
        <v>9</v>
      </c>
      <c r="B584" s="128"/>
      <c r="C584" s="103">
        <v>19</v>
      </c>
      <c r="D584" s="128"/>
      <c r="E584" s="103">
        <v>29</v>
      </c>
      <c r="F584" s="128"/>
      <c r="G584" s="103">
        <v>39</v>
      </c>
      <c r="H584" s="128"/>
      <c r="I584" s="103">
        <v>49</v>
      </c>
      <c r="J584" s="128"/>
      <c r="K584" s="103">
        <v>59</v>
      </c>
      <c r="L584" s="128"/>
      <c r="M584" s="103">
        <v>69</v>
      </c>
      <c r="N584" s="128"/>
      <c r="O584" s="103">
        <v>79</v>
      </c>
      <c r="P584" s="128"/>
    </row>
    <row r="585" spans="1:20" ht="27.75" customHeight="1">
      <c r="A585" s="103">
        <v>10</v>
      </c>
      <c r="B585" s="128"/>
      <c r="C585" s="103">
        <v>20</v>
      </c>
      <c r="D585" s="128"/>
      <c r="E585" s="103">
        <v>30</v>
      </c>
      <c r="F585" s="128"/>
      <c r="G585" s="103">
        <v>40</v>
      </c>
      <c r="H585" s="128"/>
      <c r="I585" s="103">
        <v>50</v>
      </c>
      <c r="J585" s="128"/>
      <c r="K585" s="103">
        <v>60</v>
      </c>
      <c r="L585" s="128"/>
      <c r="M585" s="103">
        <v>70</v>
      </c>
      <c r="N585" s="128"/>
      <c r="O585" s="103">
        <v>80</v>
      </c>
      <c r="P585" s="128"/>
    </row>
    <row r="586" spans="1:20" ht="27.75" customHeight="1">
      <c r="A586" s="113" t="s">
        <v>9</v>
      </c>
      <c r="B586" s="114" t="str">
        <f>IF(SUM(B576:B585)&gt;0,SUM(B576:B585),"")</f>
        <v/>
      </c>
      <c r="C586" s="113" t="s">
        <v>9</v>
      </c>
      <c r="D586" s="114" t="str">
        <f>IF(SUM(D576:D585)&gt;0,SUM(D576:D585),"")</f>
        <v/>
      </c>
      <c r="E586" s="113" t="s">
        <v>9</v>
      </c>
      <c r="F586" s="114" t="str">
        <f>IF(SUM(F576:F585)&gt;0,SUM(F576:F585),"")</f>
        <v/>
      </c>
      <c r="G586" s="113" t="s">
        <v>9</v>
      </c>
      <c r="H586" s="114" t="str">
        <f>IF(SUM(H576:H585)&gt;0,SUM(H576:H585),"")</f>
        <v/>
      </c>
      <c r="I586" s="113" t="s">
        <v>9</v>
      </c>
      <c r="J586" s="114" t="str">
        <f>IF(SUM(J576:J585)&gt;0,SUM(J576:J585),"")</f>
        <v/>
      </c>
      <c r="K586" s="113" t="s">
        <v>9</v>
      </c>
      <c r="L586" s="114" t="str">
        <f>IF(SUM(L576:L585)&gt;0,SUM(L576:L585),"")</f>
        <v/>
      </c>
      <c r="M586" s="113" t="s">
        <v>9</v>
      </c>
      <c r="N586" s="114" t="str">
        <f>IF(SUM(N576:N585)&gt;0,SUM(N576:N585),"")</f>
        <v/>
      </c>
      <c r="O586" s="113" t="s">
        <v>9</v>
      </c>
      <c r="P586" s="114" t="str">
        <f>IF(SUM(P576:P585)&gt;0,SUM(P576:P585),"")</f>
        <v/>
      </c>
    </row>
    <row r="587" spans="1:20" ht="20.25" customHeight="1">
      <c r="A587" s="108" t="s">
        <v>7</v>
      </c>
      <c r="B587" s="109" t="s">
        <v>8</v>
      </c>
      <c r="C587" s="108" t="s">
        <v>7</v>
      </c>
      <c r="D587" s="109" t="s">
        <v>8</v>
      </c>
      <c r="E587" s="108" t="s">
        <v>7</v>
      </c>
      <c r="F587" s="109" t="s">
        <v>8</v>
      </c>
      <c r="G587" s="108" t="s">
        <v>7</v>
      </c>
      <c r="H587" s="109" t="s">
        <v>8</v>
      </c>
      <c r="I587" s="108" t="s">
        <v>7</v>
      </c>
      <c r="J587" s="109" t="s">
        <v>8</v>
      </c>
      <c r="K587" s="108" t="s">
        <v>7</v>
      </c>
      <c r="L587" s="109" t="s">
        <v>8</v>
      </c>
      <c r="M587" s="108" t="s">
        <v>7</v>
      </c>
      <c r="N587" s="109" t="s">
        <v>8</v>
      </c>
      <c r="O587" s="108" t="s">
        <v>7</v>
      </c>
      <c r="P587" s="109" t="s">
        <v>8</v>
      </c>
    </row>
    <row r="588" spans="1:20" ht="27.75" customHeight="1">
      <c r="A588" s="103">
        <v>81</v>
      </c>
      <c r="B588" s="128"/>
      <c r="C588" s="103">
        <v>91</v>
      </c>
      <c r="D588" s="128"/>
      <c r="E588" s="103">
        <v>101</v>
      </c>
      <c r="F588" s="128"/>
      <c r="G588" s="103">
        <v>111</v>
      </c>
      <c r="H588" s="128"/>
      <c r="I588" s="103">
        <v>121</v>
      </c>
      <c r="J588" s="128"/>
      <c r="K588" s="103">
        <v>131</v>
      </c>
      <c r="L588" s="128"/>
      <c r="M588" s="103">
        <v>141</v>
      </c>
      <c r="N588" s="128"/>
      <c r="O588" s="103">
        <v>151</v>
      </c>
      <c r="P588" s="128"/>
    </row>
    <row r="589" spans="1:20" ht="27.75" customHeight="1">
      <c r="A589" s="103">
        <v>82</v>
      </c>
      <c r="B589" s="128"/>
      <c r="C589" s="103">
        <v>92</v>
      </c>
      <c r="D589" s="128"/>
      <c r="E589" s="103">
        <v>102</v>
      </c>
      <c r="F589" s="128"/>
      <c r="G589" s="103">
        <v>112</v>
      </c>
      <c r="H589" s="128"/>
      <c r="I589" s="103">
        <v>122</v>
      </c>
      <c r="J589" s="128"/>
      <c r="K589" s="103">
        <v>132</v>
      </c>
      <c r="L589" s="128"/>
      <c r="M589" s="103">
        <v>142</v>
      </c>
      <c r="N589" s="128"/>
      <c r="O589" s="103">
        <v>152</v>
      </c>
      <c r="P589" s="128"/>
    </row>
    <row r="590" spans="1:20" ht="27.75" customHeight="1">
      <c r="A590" s="103">
        <v>83</v>
      </c>
      <c r="B590" s="128"/>
      <c r="C590" s="103">
        <v>93</v>
      </c>
      <c r="D590" s="128"/>
      <c r="E590" s="103">
        <v>103</v>
      </c>
      <c r="F590" s="128"/>
      <c r="G590" s="103">
        <v>113</v>
      </c>
      <c r="H590" s="128"/>
      <c r="I590" s="103">
        <v>123</v>
      </c>
      <c r="J590" s="128"/>
      <c r="K590" s="103">
        <v>133</v>
      </c>
      <c r="L590" s="128"/>
      <c r="M590" s="103">
        <v>143</v>
      </c>
      <c r="N590" s="128"/>
      <c r="O590" s="103">
        <v>153</v>
      </c>
      <c r="P590" s="128"/>
    </row>
    <row r="591" spans="1:20" ht="27.75" customHeight="1">
      <c r="A591" s="103">
        <v>84</v>
      </c>
      <c r="B591" s="128"/>
      <c r="C591" s="103">
        <v>94</v>
      </c>
      <c r="D591" s="128"/>
      <c r="E591" s="103">
        <v>104</v>
      </c>
      <c r="F591" s="128"/>
      <c r="G591" s="103">
        <v>114</v>
      </c>
      <c r="H591" s="128"/>
      <c r="I591" s="103">
        <v>124</v>
      </c>
      <c r="J591" s="128"/>
      <c r="K591" s="103">
        <v>134</v>
      </c>
      <c r="L591" s="128"/>
      <c r="M591" s="103">
        <v>144</v>
      </c>
      <c r="N591" s="128"/>
      <c r="O591" s="103">
        <v>154</v>
      </c>
      <c r="P591" s="128"/>
    </row>
    <row r="592" spans="1:20" ht="27.75" customHeight="1">
      <c r="A592" s="103">
        <v>85</v>
      </c>
      <c r="B592" s="128"/>
      <c r="C592" s="103">
        <v>95</v>
      </c>
      <c r="D592" s="128"/>
      <c r="E592" s="103">
        <v>105</v>
      </c>
      <c r="F592" s="128"/>
      <c r="G592" s="103">
        <v>115</v>
      </c>
      <c r="H592" s="128"/>
      <c r="I592" s="103">
        <v>125</v>
      </c>
      <c r="J592" s="128"/>
      <c r="K592" s="103">
        <v>135</v>
      </c>
      <c r="L592" s="128"/>
      <c r="M592" s="103">
        <v>145</v>
      </c>
      <c r="N592" s="128"/>
      <c r="O592" s="103">
        <v>155</v>
      </c>
      <c r="P592" s="128"/>
    </row>
    <row r="593" spans="1:16" ht="27.75" customHeight="1">
      <c r="A593" s="103">
        <v>86</v>
      </c>
      <c r="B593" s="128"/>
      <c r="C593" s="103">
        <v>96</v>
      </c>
      <c r="D593" s="128"/>
      <c r="E593" s="103">
        <v>106</v>
      </c>
      <c r="F593" s="128"/>
      <c r="G593" s="103">
        <v>116</v>
      </c>
      <c r="H593" s="128"/>
      <c r="I593" s="103">
        <v>126</v>
      </c>
      <c r="J593" s="128"/>
      <c r="K593" s="103">
        <v>136</v>
      </c>
      <c r="L593" s="128"/>
      <c r="M593" s="103">
        <v>146</v>
      </c>
      <c r="N593" s="128"/>
      <c r="O593" s="103">
        <v>156</v>
      </c>
      <c r="P593" s="128"/>
    </row>
    <row r="594" spans="1:16" ht="27.75" customHeight="1">
      <c r="A594" s="103">
        <v>87</v>
      </c>
      <c r="B594" s="128"/>
      <c r="C594" s="103">
        <v>97</v>
      </c>
      <c r="D594" s="128"/>
      <c r="E594" s="103">
        <v>107</v>
      </c>
      <c r="F594" s="128"/>
      <c r="G594" s="103">
        <v>117</v>
      </c>
      <c r="H594" s="128"/>
      <c r="I594" s="103">
        <v>127</v>
      </c>
      <c r="J594" s="128"/>
      <c r="K594" s="103">
        <v>137</v>
      </c>
      <c r="L594" s="128"/>
      <c r="M594" s="103">
        <v>147</v>
      </c>
      <c r="N594" s="128"/>
      <c r="O594" s="103">
        <v>157</v>
      </c>
      <c r="P594" s="128"/>
    </row>
    <row r="595" spans="1:16" ht="27.75" customHeight="1">
      <c r="A595" s="103">
        <v>88</v>
      </c>
      <c r="B595" s="128"/>
      <c r="C595" s="103">
        <v>98</v>
      </c>
      <c r="D595" s="128"/>
      <c r="E595" s="103">
        <v>108</v>
      </c>
      <c r="F595" s="128"/>
      <c r="G595" s="103">
        <v>118</v>
      </c>
      <c r="H595" s="128"/>
      <c r="I595" s="103">
        <v>128</v>
      </c>
      <c r="J595" s="128"/>
      <c r="K595" s="103">
        <v>138</v>
      </c>
      <c r="L595" s="128"/>
      <c r="M595" s="103">
        <v>148</v>
      </c>
      <c r="N595" s="128"/>
      <c r="O595" s="103">
        <v>158</v>
      </c>
      <c r="P595" s="128"/>
    </row>
    <row r="596" spans="1:16" ht="27.75" customHeight="1">
      <c r="A596" s="103">
        <v>89</v>
      </c>
      <c r="B596" s="128"/>
      <c r="C596" s="103">
        <v>99</v>
      </c>
      <c r="D596" s="128"/>
      <c r="E596" s="103">
        <v>109</v>
      </c>
      <c r="F596" s="128"/>
      <c r="G596" s="103">
        <v>119</v>
      </c>
      <c r="H596" s="128"/>
      <c r="I596" s="103">
        <v>129</v>
      </c>
      <c r="J596" s="128"/>
      <c r="K596" s="103">
        <v>139</v>
      </c>
      <c r="L596" s="128"/>
      <c r="M596" s="103">
        <v>149</v>
      </c>
      <c r="N596" s="128"/>
      <c r="O596" s="103">
        <v>159</v>
      </c>
      <c r="P596" s="128"/>
    </row>
    <row r="597" spans="1:16" ht="27.75" customHeight="1">
      <c r="A597" s="103">
        <v>90</v>
      </c>
      <c r="B597" s="128"/>
      <c r="C597" s="103">
        <v>100</v>
      </c>
      <c r="D597" s="128"/>
      <c r="E597" s="103">
        <v>110</v>
      </c>
      <c r="F597" s="128"/>
      <c r="G597" s="103">
        <v>120</v>
      </c>
      <c r="H597" s="128"/>
      <c r="I597" s="103">
        <v>130</v>
      </c>
      <c r="J597" s="128"/>
      <c r="K597" s="103">
        <v>140</v>
      </c>
      <c r="L597" s="128"/>
      <c r="M597" s="103">
        <v>150</v>
      </c>
      <c r="N597" s="128"/>
      <c r="O597" s="103">
        <v>160</v>
      </c>
      <c r="P597" s="128"/>
    </row>
    <row r="598" spans="1:16" ht="27.75" customHeight="1">
      <c r="A598" s="113" t="s">
        <v>9</v>
      </c>
      <c r="B598" s="114" t="str">
        <f>IF(SUM(B588:B597)&gt;0,SUM(B588:B597),"")</f>
        <v/>
      </c>
      <c r="C598" s="113" t="s">
        <v>9</v>
      </c>
      <c r="D598" s="114" t="str">
        <f>IF(SUM(D588:D597)&gt;0,SUM(D588:D597),"")</f>
        <v/>
      </c>
      <c r="E598" s="113" t="s">
        <v>9</v>
      </c>
      <c r="F598" s="114" t="str">
        <f>IF(SUM(F588:F597)&gt;0,SUM(F588:F597),"")</f>
        <v/>
      </c>
      <c r="G598" s="113" t="s">
        <v>9</v>
      </c>
      <c r="H598" s="114" t="str">
        <f>IF(SUM(H588:H597)&gt;0,SUM(H588:H597),"")</f>
        <v/>
      </c>
      <c r="I598" s="113" t="s">
        <v>9</v>
      </c>
      <c r="J598" s="114" t="str">
        <f>IF(SUM(J588:J597)&gt;0,SUM(J588:J597),"")</f>
        <v/>
      </c>
      <c r="K598" s="113" t="s">
        <v>9</v>
      </c>
      <c r="L598" s="114" t="str">
        <f>IF(SUM(L588:L597)&gt;0,SUM(L588:L597),"")</f>
        <v/>
      </c>
      <c r="M598" s="113" t="s">
        <v>9</v>
      </c>
      <c r="N598" s="114" t="str">
        <f>IF(SUM(N588:N597)&gt;0,SUM(N588:N597),"")</f>
        <v/>
      </c>
      <c r="O598" s="113" t="s">
        <v>9</v>
      </c>
      <c r="P598" s="114" t="str">
        <f>IF(SUM(P588:P597)&gt;0,SUM(P588:P597),"")</f>
        <v/>
      </c>
    </row>
    <row r="599" spans="1:16" ht="12.75" customHeight="1" thickBot="1"/>
    <row r="600" spans="1:16" ht="20.25" customHeight="1">
      <c r="A600" s="268" t="s">
        <v>10</v>
      </c>
      <c r="B600" s="269"/>
      <c r="C600" s="269"/>
      <c r="D600" s="272" t="s">
        <v>11</v>
      </c>
      <c r="E600" s="273"/>
      <c r="F600" s="273"/>
      <c r="G600" s="273"/>
      <c r="H600" s="274"/>
      <c r="I600" s="105"/>
      <c r="J600" s="103" t="s">
        <v>15</v>
      </c>
      <c r="L600" s="115" t="s">
        <v>17</v>
      </c>
      <c r="M600" s="275" t="s">
        <v>18</v>
      </c>
      <c r="N600" s="275"/>
      <c r="O600" s="276" t="s">
        <v>137</v>
      </c>
      <c r="P600" s="277"/>
    </row>
    <row r="601" spans="1:16" ht="27" customHeight="1">
      <c r="A601" s="270"/>
      <c r="B601" s="271"/>
      <c r="C601" s="271"/>
      <c r="D601" s="272" t="s">
        <v>12</v>
      </c>
      <c r="E601" s="273"/>
      <c r="F601" s="65" t="s">
        <v>13</v>
      </c>
      <c r="G601" s="272" t="s">
        <v>14</v>
      </c>
      <c r="H601" s="274"/>
      <c r="I601" s="105"/>
      <c r="J601" s="278">
        <f>IF(ISBLANK(A576),"",(COUNTA(A588:P597)-80+COUNTA(A576:P585)-80))</f>
        <v>0</v>
      </c>
      <c r="L601" s="280" t="str">
        <f>IF(F602="","",ROUND(F602*G602/10,0))</f>
        <v/>
      </c>
      <c r="M601" s="282" t="str">
        <f>IF(D602=0,"",ROUND(D602*L601/100000,1))</f>
        <v/>
      </c>
      <c r="N601" s="282"/>
      <c r="O601" s="284" t="s">
        <v>135</v>
      </c>
      <c r="P601" s="285"/>
    </row>
    <row r="602" spans="1:16" ht="27" customHeight="1" thickBot="1">
      <c r="A602" s="286">
        <f>はじめに!$L$34</f>
        <v>0</v>
      </c>
      <c r="B602" s="227"/>
      <c r="C602" s="116" t="s">
        <v>20</v>
      </c>
      <c r="D602" s="117">
        <f>IF(ISBLANK(A576),"",SUM(植付16))</f>
        <v>0</v>
      </c>
      <c r="E602" s="118" t="s">
        <v>16</v>
      </c>
      <c r="F602" s="130"/>
      <c r="G602" s="287"/>
      <c r="H602" s="288"/>
      <c r="I602" s="119"/>
      <c r="J602" s="279"/>
      <c r="K602" s="120"/>
      <c r="L602" s="281"/>
      <c r="M602" s="283"/>
      <c r="N602" s="283"/>
      <c r="O602" s="289" t="s">
        <v>136</v>
      </c>
      <c r="P602" s="290"/>
    </row>
    <row r="603" spans="1:16" ht="6" customHeight="1">
      <c r="A603" s="122"/>
      <c r="B603" s="122"/>
      <c r="C603" s="122"/>
      <c r="D603" s="122"/>
      <c r="E603" s="122"/>
      <c r="F603" s="122"/>
      <c r="G603" s="122"/>
      <c r="H603" s="122"/>
      <c r="L603" s="261" t="s">
        <v>147</v>
      </c>
      <c r="M603" s="261"/>
      <c r="N603" s="261"/>
    </row>
    <row r="604" spans="1:16" ht="15.75" customHeight="1">
      <c r="A604" s="10" t="s">
        <v>138</v>
      </c>
      <c r="B604" s="4"/>
      <c r="C604" s="4"/>
      <c r="D604" s="4"/>
      <c r="E604" s="4"/>
      <c r="F604" s="4"/>
      <c r="G604" s="4"/>
      <c r="H604" s="4"/>
      <c r="L604" s="262"/>
      <c r="M604" s="262"/>
      <c r="N604" s="262"/>
    </row>
    <row r="605" spans="1:16" s="123" customFormat="1" ht="16.5" customHeight="1">
      <c r="A605" s="263" t="s">
        <v>139</v>
      </c>
      <c r="B605" s="263"/>
      <c r="C605" s="263"/>
      <c r="D605" s="263"/>
      <c r="E605" s="263" t="s">
        <v>141</v>
      </c>
      <c r="F605" s="263"/>
      <c r="G605" s="263"/>
      <c r="H605" s="263"/>
      <c r="I605" s="263" t="s">
        <v>142</v>
      </c>
      <c r="J605" s="263"/>
      <c r="K605" s="263"/>
      <c r="L605" s="263"/>
      <c r="M605" s="263" t="s">
        <v>143</v>
      </c>
      <c r="N605" s="263"/>
      <c r="O605" s="263"/>
      <c r="P605" s="263"/>
    </row>
    <row r="606" spans="1:16" ht="25.5" customHeight="1">
      <c r="A606" s="264" t="s">
        <v>140</v>
      </c>
      <c r="B606" s="265"/>
      <c r="C606" s="124" t="s">
        <v>145</v>
      </c>
      <c r="D606" s="131"/>
      <c r="E606" s="264" t="s">
        <v>140</v>
      </c>
      <c r="F606" s="265"/>
      <c r="G606" s="124" t="s">
        <v>145</v>
      </c>
      <c r="H606" s="131"/>
      <c r="I606" s="264" t="s">
        <v>140</v>
      </c>
      <c r="J606" s="265"/>
      <c r="K606" s="124" t="s">
        <v>145</v>
      </c>
      <c r="L606" s="131"/>
      <c r="M606" s="264" t="s">
        <v>140</v>
      </c>
      <c r="N606" s="267"/>
      <c r="O606" s="124" t="s">
        <v>145</v>
      </c>
      <c r="P606" s="132"/>
    </row>
    <row r="607" spans="1:16" ht="25.5" customHeight="1">
      <c r="A607" s="264"/>
      <c r="B607" s="266"/>
      <c r="C607" s="124" t="s">
        <v>146</v>
      </c>
      <c r="D607" s="131"/>
      <c r="E607" s="264"/>
      <c r="F607" s="266"/>
      <c r="G607" s="124" t="s">
        <v>146</v>
      </c>
      <c r="H607" s="131"/>
      <c r="I607" s="264"/>
      <c r="J607" s="266"/>
      <c r="K607" s="124" t="s">
        <v>146</v>
      </c>
      <c r="L607" s="131"/>
      <c r="M607" s="264"/>
      <c r="N607" s="267"/>
      <c r="O607" s="124" t="s">
        <v>146</v>
      </c>
      <c r="P607" s="132"/>
    </row>
    <row r="608" spans="1:16" ht="25.5" customHeight="1">
      <c r="A608" s="136" t="s">
        <v>183</v>
      </c>
      <c r="B608" s="7"/>
      <c r="C608" s="7"/>
      <c r="D608" s="7"/>
      <c r="E608" s="7"/>
      <c r="F608" s="7"/>
      <c r="G608" s="136"/>
      <c r="H608" s="137" t="s">
        <v>179</v>
      </c>
      <c r="I608" s="136"/>
      <c r="J608" s="137" t="s">
        <v>180</v>
      </c>
      <c r="K608" s="136"/>
      <c r="L608" s="7" t="s">
        <v>181</v>
      </c>
      <c r="M608" s="7"/>
      <c r="N608" s="137"/>
      <c r="O608" s="136"/>
      <c r="P608" s="137" t="s">
        <v>182</v>
      </c>
    </row>
    <row r="609" spans="1:20" ht="19.5" customHeight="1">
      <c r="A609" s="125" t="s">
        <v>144</v>
      </c>
    </row>
    <row r="610" spans="1:20" ht="7.5" customHeight="1">
      <c r="B610" s="3"/>
      <c r="F610" s="3"/>
      <c r="H610" s="3"/>
    </row>
    <row r="611" spans="1:20" ht="18" customHeight="1">
      <c r="A611" s="103" t="s">
        <v>125</v>
      </c>
      <c r="B611" s="103">
        <f>はじめに!$E$18</f>
        <v>0</v>
      </c>
      <c r="C611" s="291" t="s">
        <v>2</v>
      </c>
      <c r="D611" s="293" t="s">
        <v>127</v>
      </c>
      <c r="E611" s="293"/>
      <c r="F611" s="294" t="s">
        <v>3</v>
      </c>
      <c r="G611" s="295"/>
      <c r="H611" s="296"/>
      <c r="I611" s="295" t="s">
        <v>4</v>
      </c>
      <c r="J611" s="295"/>
      <c r="K611" s="296"/>
      <c r="L611" s="295" t="s">
        <v>5</v>
      </c>
      <c r="M611" s="296"/>
      <c r="N611" s="103" t="s">
        <v>124</v>
      </c>
      <c r="O611" s="297" t="s">
        <v>134</v>
      </c>
      <c r="P611" s="104" t="str">
        <f>はじめに!$E$21</f>
        <v>１バ</v>
      </c>
      <c r="R611" s="105"/>
      <c r="S611" s="47"/>
    </row>
    <row r="612" spans="1:20" ht="41.25" customHeight="1">
      <c r="A612" s="61" t="s">
        <v>126</v>
      </c>
      <c r="B612" s="1" t="s">
        <v>163</v>
      </c>
      <c r="C612" s="292"/>
      <c r="D612" s="299"/>
      <c r="E612" s="300"/>
      <c r="F612" s="299"/>
      <c r="G612" s="300"/>
      <c r="H612" s="301"/>
      <c r="I612" s="299"/>
      <c r="J612" s="300"/>
      <c r="K612" s="301"/>
      <c r="L612" s="231"/>
      <c r="M612" s="302"/>
      <c r="N612" s="133"/>
      <c r="O612" s="298"/>
      <c r="P612" s="134"/>
      <c r="Q612" s="106"/>
      <c r="R612" s="107" t="s">
        <v>19</v>
      </c>
      <c r="S612" s="135"/>
    </row>
    <row r="613" spans="1:20" ht="20.25" customHeight="1">
      <c r="A613" s="108" t="s">
        <v>7</v>
      </c>
      <c r="B613" s="109" t="s">
        <v>8</v>
      </c>
      <c r="C613" s="108" t="s">
        <v>7</v>
      </c>
      <c r="D613" s="109" t="s">
        <v>8</v>
      </c>
      <c r="E613" s="108" t="s">
        <v>7</v>
      </c>
      <c r="F613" s="109" t="s">
        <v>8</v>
      </c>
      <c r="G613" s="108" t="s">
        <v>7</v>
      </c>
      <c r="H613" s="109" t="s">
        <v>8</v>
      </c>
      <c r="I613" s="108" t="s">
        <v>7</v>
      </c>
      <c r="J613" s="109" t="s">
        <v>8</v>
      </c>
      <c r="K613" s="108" t="s">
        <v>7</v>
      </c>
      <c r="L613" s="109" t="s">
        <v>8</v>
      </c>
      <c r="M613" s="108" t="s">
        <v>7</v>
      </c>
      <c r="N613" s="109" t="s">
        <v>8</v>
      </c>
      <c r="O613" s="108" t="s">
        <v>7</v>
      </c>
      <c r="P613" s="109" t="s">
        <v>8</v>
      </c>
      <c r="R613" s="110" t="s">
        <v>72</v>
      </c>
      <c r="S613" s="111" t="str">
        <f>TEXT(TRIM(F612)&amp;" 字 "&amp;TRIM(I612)&amp;" "&amp;TRIM(L612),)</f>
        <v xml:space="preserve"> 字  </v>
      </c>
    </row>
    <row r="614" spans="1:20" ht="27.75" customHeight="1">
      <c r="A614" s="103">
        <v>1</v>
      </c>
      <c r="B614" s="128"/>
      <c r="C614" s="103">
        <v>11</v>
      </c>
      <c r="D614" s="128"/>
      <c r="E614" s="103">
        <v>21</v>
      </c>
      <c r="F614" s="128"/>
      <c r="G614" s="103">
        <v>31</v>
      </c>
      <c r="H614" s="128"/>
      <c r="I614" s="103">
        <v>41</v>
      </c>
      <c r="J614" s="128"/>
      <c r="K614" s="103">
        <v>51</v>
      </c>
      <c r="L614" s="128"/>
      <c r="M614" s="103">
        <v>61</v>
      </c>
      <c r="N614" s="128"/>
      <c r="O614" s="103">
        <v>71</v>
      </c>
      <c r="P614" s="128"/>
    </row>
    <row r="615" spans="1:20" ht="27.75" customHeight="1">
      <c r="A615" s="103">
        <v>2</v>
      </c>
      <c r="B615" s="128"/>
      <c r="C615" s="103">
        <v>12</v>
      </c>
      <c r="D615" s="128"/>
      <c r="E615" s="103">
        <v>22</v>
      </c>
      <c r="F615" s="128"/>
      <c r="G615" s="103">
        <v>32</v>
      </c>
      <c r="H615" s="128"/>
      <c r="I615" s="103">
        <v>42</v>
      </c>
      <c r="J615" s="128"/>
      <c r="K615" s="103">
        <v>52</v>
      </c>
      <c r="L615" s="128"/>
      <c r="M615" s="103">
        <v>62</v>
      </c>
      <c r="N615" s="128"/>
      <c r="O615" s="103">
        <v>72</v>
      </c>
      <c r="P615" s="128"/>
      <c r="R615" s="112" t="s">
        <v>130</v>
      </c>
      <c r="S615" s="112" t="s">
        <v>132</v>
      </c>
      <c r="T615" s="112" t="s">
        <v>133</v>
      </c>
    </row>
    <row r="616" spans="1:20" ht="27.75" customHeight="1">
      <c r="A616" s="103">
        <v>3</v>
      </c>
      <c r="B616" s="128"/>
      <c r="C616" s="103">
        <v>13</v>
      </c>
      <c r="D616" s="128"/>
      <c r="E616" s="103">
        <v>23</v>
      </c>
      <c r="F616" s="128"/>
      <c r="G616" s="103">
        <v>33</v>
      </c>
      <c r="H616" s="128"/>
      <c r="I616" s="103">
        <v>43</v>
      </c>
      <c r="J616" s="128"/>
      <c r="K616" s="103">
        <v>53</v>
      </c>
      <c r="L616" s="128"/>
      <c r="M616" s="103">
        <v>63</v>
      </c>
      <c r="N616" s="128"/>
      <c r="O616" s="103">
        <v>73</v>
      </c>
      <c r="P616" s="128"/>
      <c r="R616" s="112" t="s">
        <v>128</v>
      </c>
      <c r="S616" s="112" t="s">
        <v>131</v>
      </c>
      <c r="T616" s="112" t="s">
        <v>187</v>
      </c>
    </row>
    <row r="617" spans="1:20" ht="27.75" customHeight="1">
      <c r="A617" s="103">
        <v>4</v>
      </c>
      <c r="B617" s="128"/>
      <c r="C617" s="103">
        <v>14</v>
      </c>
      <c r="D617" s="128"/>
      <c r="E617" s="103">
        <v>24</v>
      </c>
      <c r="F617" s="128"/>
      <c r="G617" s="103">
        <v>34</v>
      </c>
      <c r="H617" s="128"/>
      <c r="I617" s="103">
        <v>44</v>
      </c>
      <c r="J617" s="128"/>
      <c r="K617" s="103">
        <v>54</v>
      </c>
      <c r="L617" s="128"/>
      <c r="M617" s="103">
        <v>64</v>
      </c>
      <c r="N617" s="128"/>
      <c r="O617" s="103">
        <v>74</v>
      </c>
      <c r="P617" s="128"/>
      <c r="R617" s="112"/>
      <c r="S617" s="112"/>
      <c r="T617" s="112"/>
    </row>
    <row r="618" spans="1:20" ht="27.75" customHeight="1">
      <c r="A618" s="103">
        <v>5</v>
      </c>
      <c r="B618" s="128"/>
      <c r="C618" s="103">
        <v>15</v>
      </c>
      <c r="D618" s="128"/>
      <c r="E618" s="103">
        <v>25</v>
      </c>
      <c r="F618" s="128"/>
      <c r="G618" s="103">
        <v>35</v>
      </c>
      <c r="H618" s="128"/>
      <c r="I618" s="103">
        <v>45</v>
      </c>
      <c r="J618" s="128"/>
      <c r="K618" s="103">
        <v>55</v>
      </c>
      <c r="L618" s="128"/>
      <c r="M618" s="103">
        <v>65</v>
      </c>
      <c r="N618" s="128"/>
      <c r="O618" s="103">
        <v>75</v>
      </c>
      <c r="P618" s="128"/>
    </row>
    <row r="619" spans="1:20" ht="27.75" customHeight="1">
      <c r="A619" s="103">
        <v>6</v>
      </c>
      <c r="B619" s="128"/>
      <c r="C619" s="103">
        <v>16</v>
      </c>
      <c r="D619" s="128"/>
      <c r="E619" s="103">
        <v>26</v>
      </c>
      <c r="F619" s="128"/>
      <c r="G619" s="103">
        <v>36</v>
      </c>
      <c r="H619" s="128"/>
      <c r="I619" s="103">
        <v>46</v>
      </c>
      <c r="J619" s="128"/>
      <c r="K619" s="103">
        <v>56</v>
      </c>
      <c r="L619" s="128"/>
      <c r="M619" s="103">
        <v>66</v>
      </c>
      <c r="N619" s="128"/>
      <c r="O619" s="103">
        <v>76</v>
      </c>
      <c r="P619" s="128"/>
    </row>
    <row r="620" spans="1:20" ht="27.75" customHeight="1">
      <c r="A620" s="103">
        <v>7</v>
      </c>
      <c r="B620" s="128"/>
      <c r="C620" s="103">
        <v>17</v>
      </c>
      <c r="D620" s="128"/>
      <c r="E620" s="103">
        <v>27</v>
      </c>
      <c r="F620" s="128"/>
      <c r="G620" s="103">
        <v>37</v>
      </c>
      <c r="H620" s="128"/>
      <c r="I620" s="103">
        <v>47</v>
      </c>
      <c r="J620" s="128"/>
      <c r="K620" s="103">
        <v>57</v>
      </c>
      <c r="L620" s="128"/>
      <c r="M620" s="103">
        <v>67</v>
      </c>
      <c r="N620" s="128"/>
      <c r="O620" s="103">
        <v>77</v>
      </c>
      <c r="P620" s="128"/>
    </row>
    <row r="621" spans="1:20" ht="27.75" customHeight="1">
      <c r="A621" s="103">
        <v>8</v>
      </c>
      <c r="B621" s="128"/>
      <c r="C621" s="103">
        <v>18</v>
      </c>
      <c r="D621" s="128"/>
      <c r="E621" s="103">
        <v>28</v>
      </c>
      <c r="F621" s="128"/>
      <c r="G621" s="103">
        <v>38</v>
      </c>
      <c r="H621" s="128"/>
      <c r="I621" s="103">
        <v>48</v>
      </c>
      <c r="J621" s="128"/>
      <c r="K621" s="103">
        <v>58</v>
      </c>
      <c r="L621" s="128"/>
      <c r="M621" s="103">
        <v>68</v>
      </c>
      <c r="N621" s="128"/>
      <c r="O621" s="103">
        <v>78</v>
      </c>
      <c r="P621" s="128"/>
    </row>
    <row r="622" spans="1:20" ht="27.75" customHeight="1">
      <c r="A622" s="103">
        <v>9</v>
      </c>
      <c r="B622" s="128"/>
      <c r="C622" s="103">
        <v>19</v>
      </c>
      <c r="D622" s="128"/>
      <c r="E622" s="103">
        <v>29</v>
      </c>
      <c r="F622" s="128"/>
      <c r="G622" s="103">
        <v>39</v>
      </c>
      <c r="H622" s="128"/>
      <c r="I622" s="103">
        <v>49</v>
      </c>
      <c r="J622" s="128"/>
      <c r="K622" s="103">
        <v>59</v>
      </c>
      <c r="L622" s="128"/>
      <c r="M622" s="103">
        <v>69</v>
      </c>
      <c r="N622" s="128"/>
      <c r="O622" s="103">
        <v>79</v>
      </c>
      <c r="P622" s="128"/>
    </row>
    <row r="623" spans="1:20" ht="27.75" customHeight="1">
      <c r="A623" s="103">
        <v>10</v>
      </c>
      <c r="B623" s="128"/>
      <c r="C623" s="103">
        <v>20</v>
      </c>
      <c r="D623" s="128"/>
      <c r="E623" s="103">
        <v>30</v>
      </c>
      <c r="F623" s="128"/>
      <c r="G623" s="103">
        <v>40</v>
      </c>
      <c r="H623" s="128"/>
      <c r="I623" s="103">
        <v>50</v>
      </c>
      <c r="J623" s="128"/>
      <c r="K623" s="103">
        <v>60</v>
      </c>
      <c r="L623" s="128"/>
      <c r="M623" s="103">
        <v>70</v>
      </c>
      <c r="N623" s="128"/>
      <c r="O623" s="103">
        <v>80</v>
      </c>
      <c r="P623" s="128"/>
    </row>
    <row r="624" spans="1:20" ht="27.75" customHeight="1">
      <c r="A624" s="113" t="s">
        <v>9</v>
      </c>
      <c r="B624" s="114" t="str">
        <f>IF(SUM(B614:B623)&gt;0,SUM(B614:B623),"")</f>
        <v/>
      </c>
      <c r="C624" s="113" t="s">
        <v>9</v>
      </c>
      <c r="D624" s="114" t="str">
        <f>IF(SUM(D614:D623)&gt;0,SUM(D614:D623),"")</f>
        <v/>
      </c>
      <c r="E624" s="113" t="s">
        <v>9</v>
      </c>
      <c r="F624" s="114" t="str">
        <f>IF(SUM(F614:F623)&gt;0,SUM(F614:F623),"")</f>
        <v/>
      </c>
      <c r="G624" s="113" t="s">
        <v>9</v>
      </c>
      <c r="H624" s="114" t="str">
        <f>IF(SUM(H614:H623)&gt;0,SUM(H614:H623),"")</f>
        <v/>
      </c>
      <c r="I624" s="113" t="s">
        <v>9</v>
      </c>
      <c r="J624" s="114" t="str">
        <f>IF(SUM(J614:J623)&gt;0,SUM(J614:J623),"")</f>
        <v/>
      </c>
      <c r="K624" s="113" t="s">
        <v>9</v>
      </c>
      <c r="L624" s="114" t="str">
        <f>IF(SUM(L614:L623)&gt;0,SUM(L614:L623),"")</f>
        <v/>
      </c>
      <c r="M624" s="113" t="s">
        <v>9</v>
      </c>
      <c r="N624" s="114" t="str">
        <f>IF(SUM(N614:N623)&gt;0,SUM(N614:N623),"")</f>
        <v/>
      </c>
      <c r="O624" s="113" t="s">
        <v>9</v>
      </c>
      <c r="P624" s="114" t="str">
        <f>IF(SUM(P614:P623)&gt;0,SUM(P614:P623),"")</f>
        <v/>
      </c>
    </row>
    <row r="625" spans="1:16" ht="20.25" customHeight="1">
      <c r="A625" s="108" t="s">
        <v>7</v>
      </c>
      <c r="B625" s="109" t="s">
        <v>8</v>
      </c>
      <c r="C625" s="108" t="s">
        <v>7</v>
      </c>
      <c r="D625" s="109" t="s">
        <v>8</v>
      </c>
      <c r="E625" s="108" t="s">
        <v>7</v>
      </c>
      <c r="F625" s="109" t="s">
        <v>8</v>
      </c>
      <c r="G625" s="108" t="s">
        <v>7</v>
      </c>
      <c r="H625" s="109" t="s">
        <v>8</v>
      </c>
      <c r="I625" s="108" t="s">
        <v>7</v>
      </c>
      <c r="J625" s="109" t="s">
        <v>8</v>
      </c>
      <c r="K625" s="108" t="s">
        <v>7</v>
      </c>
      <c r="L625" s="109" t="s">
        <v>8</v>
      </c>
      <c r="M625" s="108" t="s">
        <v>7</v>
      </c>
      <c r="N625" s="109" t="s">
        <v>8</v>
      </c>
      <c r="O625" s="108" t="s">
        <v>7</v>
      </c>
      <c r="P625" s="109" t="s">
        <v>8</v>
      </c>
    </row>
    <row r="626" spans="1:16" ht="27.75" customHeight="1">
      <c r="A626" s="103">
        <v>81</v>
      </c>
      <c r="B626" s="128"/>
      <c r="C626" s="103">
        <v>91</v>
      </c>
      <c r="D626" s="128"/>
      <c r="E626" s="103">
        <v>101</v>
      </c>
      <c r="F626" s="128"/>
      <c r="G626" s="103">
        <v>111</v>
      </c>
      <c r="H626" s="128"/>
      <c r="I626" s="103">
        <v>121</v>
      </c>
      <c r="J626" s="128"/>
      <c r="K626" s="103">
        <v>131</v>
      </c>
      <c r="L626" s="128"/>
      <c r="M626" s="103">
        <v>141</v>
      </c>
      <c r="N626" s="128"/>
      <c r="O626" s="103">
        <v>151</v>
      </c>
      <c r="P626" s="128"/>
    </row>
    <row r="627" spans="1:16" ht="27.75" customHeight="1">
      <c r="A627" s="103">
        <v>82</v>
      </c>
      <c r="B627" s="128"/>
      <c r="C627" s="103">
        <v>92</v>
      </c>
      <c r="D627" s="128"/>
      <c r="E627" s="103">
        <v>102</v>
      </c>
      <c r="F627" s="128"/>
      <c r="G627" s="103">
        <v>112</v>
      </c>
      <c r="H627" s="128"/>
      <c r="I627" s="103">
        <v>122</v>
      </c>
      <c r="J627" s="128"/>
      <c r="K627" s="103">
        <v>132</v>
      </c>
      <c r="L627" s="128"/>
      <c r="M627" s="103">
        <v>142</v>
      </c>
      <c r="N627" s="128"/>
      <c r="O627" s="103">
        <v>152</v>
      </c>
      <c r="P627" s="128"/>
    </row>
    <row r="628" spans="1:16" ht="27.75" customHeight="1">
      <c r="A628" s="103">
        <v>83</v>
      </c>
      <c r="B628" s="128"/>
      <c r="C628" s="103">
        <v>93</v>
      </c>
      <c r="D628" s="128"/>
      <c r="E628" s="103">
        <v>103</v>
      </c>
      <c r="F628" s="128"/>
      <c r="G628" s="103">
        <v>113</v>
      </c>
      <c r="H628" s="128"/>
      <c r="I628" s="103">
        <v>123</v>
      </c>
      <c r="J628" s="128"/>
      <c r="K628" s="103">
        <v>133</v>
      </c>
      <c r="L628" s="128"/>
      <c r="M628" s="103">
        <v>143</v>
      </c>
      <c r="N628" s="128"/>
      <c r="O628" s="103">
        <v>153</v>
      </c>
      <c r="P628" s="128"/>
    </row>
    <row r="629" spans="1:16" ht="27.75" customHeight="1">
      <c r="A629" s="103">
        <v>84</v>
      </c>
      <c r="B629" s="128"/>
      <c r="C629" s="103">
        <v>94</v>
      </c>
      <c r="D629" s="128"/>
      <c r="E629" s="103">
        <v>104</v>
      </c>
      <c r="F629" s="128"/>
      <c r="G629" s="103">
        <v>114</v>
      </c>
      <c r="H629" s="128"/>
      <c r="I629" s="103">
        <v>124</v>
      </c>
      <c r="J629" s="128"/>
      <c r="K629" s="103">
        <v>134</v>
      </c>
      <c r="L629" s="128"/>
      <c r="M629" s="103">
        <v>144</v>
      </c>
      <c r="N629" s="128"/>
      <c r="O629" s="103">
        <v>154</v>
      </c>
      <c r="P629" s="128"/>
    </row>
    <row r="630" spans="1:16" ht="27.75" customHeight="1">
      <c r="A630" s="103">
        <v>85</v>
      </c>
      <c r="B630" s="128"/>
      <c r="C630" s="103">
        <v>95</v>
      </c>
      <c r="D630" s="128"/>
      <c r="E630" s="103">
        <v>105</v>
      </c>
      <c r="F630" s="128"/>
      <c r="G630" s="103">
        <v>115</v>
      </c>
      <c r="H630" s="128"/>
      <c r="I630" s="103">
        <v>125</v>
      </c>
      <c r="J630" s="128"/>
      <c r="K630" s="103">
        <v>135</v>
      </c>
      <c r="L630" s="128"/>
      <c r="M630" s="103">
        <v>145</v>
      </c>
      <c r="N630" s="128"/>
      <c r="O630" s="103">
        <v>155</v>
      </c>
      <c r="P630" s="128"/>
    </row>
    <row r="631" spans="1:16" ht="27.75" customHeight="1">
      <c r="A631" s="103">
        <v>86</v>
      </c>
      <c r="B631" s="128"/>
      <c r="C631" s="103">
        <v>96</v>
      </c>
      <c r="D631" s="128"/>
      <c r="E631" s="103">
        <v>106</v>
      </c>
      <c r="F631" s="128"/>
      <c r="G631" s="103">
        <v>116</v>
      </c>
      <c r="H631" s="128"/>
      <c r="I631" s="103">
        <v>126</v>
      </c>
      <c r="J631" s="128"/>
      <c r="K631" s="103">
        <v>136</v>
      </c>
      <c r="L631" s="128"/>
      <c r="M631" s="103">
        <v>146</v>
      </c>
      <c r="N631" s="128"/>
      <c r="O631" s="103">
        <v>156</v>
      </c>
      <c r="P631" s="128"/>
    </row>
    <row r="632" spans="1:16" ht="27.75" customHeight="1">
      <c r="A632" s="103">
        <v>87</v>
      </c>
      <c r="B632" s="128"/>
      <c r="C632" s="103">
        <v>97</v>
      </c>
      <c r="D632" s="128"/>
      <c r="E632" s="103">
        <v>107</v>
      </c>
      <c r="F632" s="128"/>
      <c r="G632" s="103">
        <v>117</v>
      </c>
      <c r="H632" s="128"/>
      <c r="I632" s="103">
        <v>127</v>
      </c>
      <c r="J632" s="128"/>
      <c r="K632" s="103">
        <v>137</v>
      </c>
      <c r="L632" s="128"/>
      <c r="M632" s="103">
        <v>147</v>
      </c>
      <c r="N632" s="128"/>
      <c r="O632" s="103">
        <v>157</v>
      </c>
      <c r="P632" s="128"/>
    </row>
    <row r="633" spans="1:16" ht="27.75" customHeight="1">
      <c r="A633" s="103">
        <v>88</v>
      </c>
      <c r="B633" s="128"/>
      <c r="C633" s="103">
        <v>98</v>
      </c>
      <c r="D633" s="128"/>
      <c r="E633" s="103">
        <v>108</v>
      </c>
      <c r="F633" s="128"/>
      <c r="G633" s="103">
        <v>118</v>
      </c>
      <c r="H633" s="128"/>
      <c r="I633" s="103">
        <v>128</v>
      </c>
      <c r="J633" s="128"/>
      <c r="K633" s="103">
        <v>138</v>
      </c>
      <c r="L633" s="128"/>
      <c r="M633" s="103">
        <v>148</v>
      </c>
      <c r="N633" s="128"/>
      <c r="O633" s="103">
        <v>158</v>
      </c>
      <c r="P633" s="128"/>
    </row>
    <row r="634" spans="1:16" ht="27.75" customHeight="1">
      <c r="A634" s="103">
        <v>89</v>
      </c>
      <c r="B634" s="128"/>
      <c r="C634" s="103">
        <v>99</v>
      </c>
      <c r="D634" s="128"/>
      <c r="E634" s="103">
        <v>109</v>
      </c>
      <c r="F634" s="128"/>
      <c r="G634" s="103">
        <v>119</v>
      </c>
      <c r="H634" s="128"/>
      <c r="I634" s="103">
        <v>129</v>
      </c>
      <c r="J634" s="128"/>
      <c r="K634" s="103">
        <v>139</v>
      </c>
      <c r="L634" s="128"/>
      <c r="M634" s="103">
        <v>149</v>
      </c>
      <c r="N634" s="128"/>
      <c r="O634" s="103">
        <v>159</v>
      </c>
      <c r="P634" s="128"/>
    </row>
    <row r="635" spans="1:16" ht="27.75" customHeight="1">
      <c r="A635" s="103">
        <v>90</v>
      </c>
      <c r="B635" s="128"/>
      <c r="C635" s="103">
        <v>100</v>
      </c>
      <c r="D635" s="128"/>
      <c r="E635" s="103">
        <v>110</v>
      </c>
      <c r="F635" s="128"/>
      <c r="G635" s="103">
        <v>120</v>
      </c>
      <c r="H635" s="128"/>
      <c r="I635" s="103">
        <v>130</v>
      </c>
      <c r="J635" s="128"/>
      <c r="K635" s="103">
        <v>140</v>
      </c>
      <c r="L635" s="128"/>
      <c r="M635" s="103">
        <v>150</v>
      </c>
      <c r="N635" s="128"/>
      <c r="O635" s="103">
        <v>160</v>
      </c>
      <c r="P635" s="128"/>
    </row>
    <row r="636" spans="1:16" ht="27.75" customHeight="1">
      <c r="A636" s="113" t="s">
        <v>9</v>
      </c>
      <c r="B636" s="114" t="str">
        <f>IF(SUM(B626:B635)&gt;0,SUM(B626:B635),"")</f>
        <v/>
      </c>
      <c r="C636" s="113" t="s">
        <v>9</v>
      </c>
      <c r="D636" s="114" t="str">
        <f>IF(SUM(D626:D635)&gt;0,SUM(D626:D635),"")</f>
        <v/>
      </c>
      <c r="E636" s="113" t="s">
        <v>9</v>
      </c>
      <c r="F636" s="114" t="str">
        <f>IF(SUM(F626:F635)&gt;0,SUM(F626:F635),"")</f>
        <v/>
      </c>
      <c r="G636" s="113" t="s">
        <v>9</v>
      </c>
      <c r="H636" s="114" t="str">
        <f>IF(SUM(H626:H635)&gt;0,SUM(H626:H635),"")</f>
        <v/>
      </c>
      <c r="I636" s="113" t="s">
        <v>9</v>
      </c>
      <c r="J636" s="114" t="str">
        <f>IF(SUM(J626:J635)&gt;0,SUM(J626:J635),"")</f>
        <v/>
      </c>
      <c r="K636" s="113" t="s">
        <v>9</v>
      </c>
      <c r="L636" s="114" t="str">
        <f>IF(SUM(L626:L635)&gt;0,SUM(L626:L635),"")</f>
        <v/>
      </c>
      <c r="M636" s="113" t="s">
        <v>9</v>
      </c>
      <c r="N636" s="114" t="str">
        <f>IF(SUM(N626:N635)&gt;0,SUM(N626:N635),"")</f>
        <v/>
      </c>
      <c r="O636" s="113" t="s">
        <v>9</v>
      </c>
      <c r="P636" s="114" t="str">
        <f>IF(SUM(P626:P635)&gt;0,SUM(P626:P635),"")</f>
        <v/>
      </c>
    </row>
    <row r="637" spans="1:16" ht="12.75" customHeight="1" thickBot="1"/>
    <row r="638" spans="1:16" ht="20.25" customHeight="1">
      <c r="A638" s="268" t="s">
        <v>10</v>
      </c>
      <c r="B638" s="269"/>
      <c r="C638" s="269"/>
      <c r="D638" s="272" t="s">
        <v>11</v>
      </c>
      <c r="E638" s="273"/>
      <c r="F638" s="273"/>
      <c r="G638" s="273"/>
      <c r="H638" s="274"/>
      <c r="I638" s="105"/>
      <c r="J638" s="103" t="s">
        <v>15</v>
      </c>
      <c r="L638" s="115" t="s">
        <v>17</v>
      </c>
      <c r="M638" s="275" t="s">
        <v>18</v>
      </c>
      <c r="N638" s="275"/>
      <c r="O638" s="276" t="s">
        <v>137</v>
      </c>
      <c r="P638" s="277"/>
    </row>
    <row r="639" spans="1:16" ht="27" customHeight="1">
      <c r="A639" s="270"/>
      <c r="B639" s="271"/>
      <c r="C639" s="271"/>
      <c r="D639" s="272" t="s">
        <v>12</v>
      </c>
      <c r="E639" s="273"/>
      <c r="F639" s="65" t="s">
        <v>13</v>
      </c>
      <c r="G639" s="272" t="s">
        <v>14</v>
      </c>
      <c r="H639" s="274"/>
      <c r="I639" s="105"/>
      <c r="J639" s="278">
        <f>IF(ISBLANK(A614),"",(COUNTA(A626:P635)-80+COUNTA(A614:P623)-80))</f>
        <v>0</v>
      </c>
      <c r="L639" s="280" t="str">
        <f>IF(F640="","",ROUND(F640*G640/10,0))</f>
        <v/>
      </c>
      <c r="M639" s="282" t="str">
        <f>IF(D640=0,"",ROUND(D640*L639/100000,1))</f>
        <v/>
      </c>
      <c r="N639" s="282"/>
      <c r="O639" s="284" t="s">
        <v>135</v>
      </c>
      <c r="P639" s="285"/>
    </row>
    <row r="640" spans="1:16" ht="27" customHeight="1" thickBot="1">
      <c r="A640" s="286">
        <f>はじめに!$L$35</f>
        <v>0</v>
      </c>
      <c r="B640" s="227"/>
      <c r="C640" s="116" t="s">
        <v>20</v>
      </c>
      <c r="D640" s="117">
        <f>IF(ISBLANK(A614),"",SUM(植付17))</f>
        <v>0</v>
      </c>
      <c r="E640" s="118" t="s">
        <v>16</v>
      </c>
      <c r="F640" s="130"/>
      <c r="G640" s="287"/>
      <c r="H640" s="288"/>
      <c r="I640" s="119"/>
      <c r="J640" s="279"/>
      <c r="K640" s="120"/>
      <c r="L640" s="281"/>
      <c r="M640" s="283"/>
      <c r="N640" s="283"/>
      <c r="O640" s="289" t="s">
        <v>136</v>
      </c>
      <c r="P640" s="290"/>
    </row>
    <row r="641" spans="1:20" ht="6" customHeight="1">
      <c r="A641" s="122"/>
      <c r="B641" s="122"/>
      <c r="C641" s="122"/>
      <c r="D641" s="122"/>
      <c r="E641" s="122"/>
      <c r="F641" s="122"/>
      <c r="G641" s="122"/>
      <c r="H641" s="122"/>
      <c r="L641" s="261" t="s">
        <v>147</v>
      </c>
      <c r="M641" s="261"/>
      <c r="N641" s="261"/>
    </row>
    <row r="642" spans="1:20" ht="15.75" customHeight="1">
      <c r="A642" s="10" t="s">
        <v>138</v>
      </c>
      <c r="B642" s="4"/>
      <c r="C642" s="4"/>
      <c r="D642" s="4"/>
      <c r="E642" s="4"/>
      <c r="F642" s="4"/>
      <c r="G642" s="4"/>
      <c r="H642" s="4"/>
      <c r="L642" s="262"/>
      <c r="M642" s="262"/>
      <c r="N642" s="262"/>
    </row>
    <row r="643" spans="1:20" s="123" customFormat="1" ht="16.5" customHeight="1">
      <c r="A643" s="263" t="s">
        <v>139</v>
      </c>
      <c r="B643" s="263"/>
      <c r="C643" s="263"/>
      <c r="D643" s="263"/>
      <c r="E643" s="263" t="s">
        <v>141</v>
      </c>
      <c r="F643" s="263"/>
      <c r="G643" s="263"/>
      <c r="H643" s="263"/>
      <c r="I643" s="263" t="s">
        <v>142</v>
      </c>
      <c r="J643" s="263"/>
      <c r="K643" s="263"/>
      <c r="L643" s="263"/>
      <c r="M643" s="263" t="s">
        <v>143</v>
      </c>
      <c r="N643" s="263"/>
      <c r="O643" s="263"/>
      <c r="P643" s="263"/>
    </row>
    <row r="644" spans="1:20" ht="25.5" customHeight="1">
      <c r="A644" s="264" t="s">
        <v>140</v>
      </c>
      <c r="B644" s="265"/>
      <c r="C644" s="124" t="s">
        <v>145</v>
      </c>
      <c r="D644" s="131"/>
      <c r="E644" s="264" t="s">
        <v>140</v>
      </c>
      <c r="F644" s="265"/>
      <c r="G644" s="124" t="s">
        <v>145</v>
      </c>
      <c r="H644" s="131"/>
      <c r="I644" s="264" t="s">
        <v>140</v>
      </c>
      <c r="J644" s="265"/>
      <c r="K644" s="124" t="s">
        <v>145</v>
      </c>
      <c r="L644" s="131"/>
      <c r="M644" s="264" t="s">
        <v>140</v>
      </c>
      <c r="N644" s="267"/>
      <c r="O644" s="124" t="s">
        <v>145</v>
      </c>
      <c r="P644" s="132"/>
    </row>
    <row r="645" spans="1:20" ht="25.5" customHeight="1">
      <c r="A645" s="264"/>
      <c r="B645" s="266"/>
      <c r="C645" s="124" t="s">
        <v>146</v>
      </c>
      <c r="D645" s="131"/>
      <c r="E645" s="264"/>
      <c r="F645" s="266"/>
      <c r="G645" s="124" t="s">
        <v>146</v>
      </c>
      <c r="H645" s="131"/>
      <c r="I645" s="264"/>
      <c r="J645" s="266"/>
      <c r="K645" s="124" t="s">
        <v>146</v>
      </c>
      <c r="L645" s="131"/>
      <c r="M645" s="264"/>
      <c r="N645" s="267"/>
      <c r="O645" s="124" t="s">
        <v>146</v>
      </c>
      <c r="P645" s="132"/>
    </row>
    <row r="646" spans="1:20" ht="25.5" customHeight="1">
      <c r="A646" s="136" t="s">
        <v>183</v>
      </c>
      <c r="B646" s="7"/>
      <c r="C646" s="7"/>
      <c r="D646" s="7"/>
      <c r="E646" s="7"/>
      <c r="F646" s="7"/>
      <c r="G646" s="136"/>
      <c r="H646" s="137" t="s">
        <v>179</v>
      </c>
      <c r="I646" s="136"/>
      <c r="J646" s="137" t="s">
        <v>180</v>
      </c>
      <c r="K646" s="136"/>
      <c r="L646" s="7" t="s">
        <v>181</v>
      </c>
      <c r="M646" s="7"/>
      <c r="N646" s="137"/>
      <c r="O646" s="136"/>
      <c r="P646" s="137" t="s">
        <v>182</v>
      </c>
    </row>
    <row r="647" spans="1:20" ht="19.5" customHeight="1">
      <c r="A647" s="125" t="s">
        <v>144</v>
      </c>
    </row>
    <row r="648" spans="1:20" ht="7.5" customHeight="1">
      <c r="B648" s="3"/>
      <c r="F648" s="3"/>
      <c r="H648" s="3"/>
    </row>
    <row r="649" spans="1:20" ht="18" customHeight="1">
      <c r="A649" s="103" t="s">
        <v>125</v>
      </c>
      <c r="B649" s="103">
        <f>はじめに!$E$18</f>
        <v>0</v>
      </c>
      <c r="C649" s="291" t="s">
        <v>2</v>
      </c>
      <c r="D649" s="293" t="s">
        <v>127</v>
      </c>
      <c r="E649" s="293"/>
      <c r="F649" s="294" t="s">
        <v>3</v>
      </c>
      <c r="G649" s="295"/>
      <c r="H649" s="296"/>
      <c r="I649" s="295" t="s">
        <v>4</v>
      </c>
      <c r="J649" s="295"/>
      <c r="K649" s="296"/>
      <c r="L649" s="295" t="s">
        <v>5</v>
      </c>
      <c r="M649" s="296"/>
      <c r="N649" s="103" t="s">
        <v>124</v>
      </c>
      <c r="O649" s="297" t="s">
        <v>134</v>
      </c>
      <c r="P649" s="104" t="str">
        <f>はじめに!$E$21</f>
        <v>１バ</v>
      </c>
      <c r="R649" s="105"/>
      <c r="S649" s="47"/>
    </row>
    <row r="650" spans="1:20" ht="41.25" customHeight="1">
      <c r="A650" s="61" t="s">
        <v>126</v>
      </c>
      <c r="B650" s="1" t="s">
        <v>164</v>
      </c>
      <c r="C650" s="292"/>
      <c r="D650" s="299"/>
      <c r="E650" s="300"/>
      <c r="F650" s="299"/>
      <c r="G650" s="300"/>
      <c r="H650" s="301"/>
      <c r="I650" s="299"/>
      <c r="J650" s="300"/>
      <c r="K650" s="301"/>
      <c r="L650" s="231"/>
      <c r="M650" s="302"/>
      <c r="N650" s="133"/>
      <c r="O650" s="298"/>
      <c r="P650" s="134"/>
      <c r="Q650" s="106"/>
      <c r="R650" s="107" t="s">
        <v>19</v>
      </c>
      <c r="S650" s="135"/>
    </row>
    <row r="651" spans="1:20" ht="20.25" customHeight="1">
      <c r="A651" s="108" t="s">
        <v>7</v>
      </c>
      <c r="B651" s="109" t="s">
        <v>8</v>
      </c>
      <c r="C651" s="108" t="s">
        <v>7</v>
      </c>
      <c r="D651" s="109" t="s">
        <v>8</v>
      </c>
      <c r="E651" s="108" t="s">
        <v>7</v>
      </c>
      <c r="F651" s="109" t="s">
        <v>8</v>
      </c>
      <c r="G651" s="108" t="s">
        <v>7</v>
      </c>
      <c r="H651" s="109" t="s">
        <v>8</v>
      </c>
      <c r="I651" s="108" t="s">
        <v>7</v>
      </c>
      <c r="J651" s="109" t="s">
        <v>8</v>
      </c>
      <c r="K651" s="108" t="s">
        <v>7</v>
      </c>
      <c r="L651" s="109" t="s">
        <v>8</v>
      </c>
      <c r="M651" s="108" t="s">
        <v>7</v>
      </c>
      <c r="N651" s="109" t="s">
        <v>8</v>
      </c>
      <c r="O651" s="108" t="s">
        <v>7</v>
      </c>
      <c r="P651" s="109" t="s">
        <v>8</v>
      </c>
      <c r="R651" s="110" t="s">
        <v>72</v>
      </c>
      <c r="S651" s="111" t="str">
        <f>TEXT(TRIM(F650)&amp;" 字 "&amp;TRIM(I650)&amp;" "&amp;TRIM(L650),)</f>
        <v xml:space="preserve"> 字  </v>
      </c>
    </row>
    <row r="652" spans="1:20" ht="27.75" customHeight="1">
      <c r="A652" s="103">
        <v>1</v>
      </c>
      <c r="B652" s="128"/>
      <c r="C652" s="103">
        <v>11</v>
      </c>
      <c r="D652" s="128"/>
      <c r="E652" s="103">
        <v>21</v>
      </c>
      <c r="F652" s="128"/>
      <c r="G652" s="103">
        <v>31</v>
      </c>
      <c r="H652" s="128"/>
      <c r="I652" s="103">
        <v>41</v>
      </c>
      <c r="J652" s="128"/>
      <c r="K652" s="103">
        <v>51</v>
      </c>
      <c r="L652" s="128"/>
      <c r="M652" s="103">
        <v>61</v>
      </c>
      <c r="N652" s="128"/>
      <c r="O652" s="103">
        <v>71</v>
      </c>
      <c r="P652" s="128"/>
    </row>
    <row r="653" spans="1:20" ht="27.75" customHeight="1">
      <c r="A653" s="103">
        <v>2</v>
      </c>
      <c r="B653" s="128"/>
      <c r="C653" s="103">
        <v>12</v>
      </c>
      <c r="D653" s="128"/>
      <c r="E653" s="103">
        <v>22</v>
      </c>
      <c r="F653" s="128"/>
      <c r="G653" s="103">
        <v>32</v>
      </c>
      <c r="H653" s="128"/>
      <c r="I653" s="103">
        <v>42</v>
      </c>
      <c r="J653" s="128"/>
      <c r="K653" s="103">
        <v>52</v>
      </c>
      <c r="L653" s="128"/>
      <c r="M653" s="103">
        <v>62</v>
      </c>
      <c r="N653" s="128"/>
      <c r="O653" s="103">
        <v>72</v>
      </c>
      <c r="P653" s="128"/>
      <c r="R653" s="112" t="s">
        <v>130</v>
      </c>
      <c r="S653" s="112" t="s">
        <v>132</v>
      </c>
      <c r="T653" s="112" t="s">
        <v>133</v>
      </c>
    </row>
    <row r="654" spans="1:20" ht="27.75" customHeight="1">
      <c r="A654" s="103">
        <v>3</v>
      </c>
      <c r="B654" s="128"/>
      <c r="C654" s="103">
        <v>13</v>
      </c>
      <c r="D654" s="128"/>
      <c r="E654" s="103">
        <v>23</v>
      </c>
      <c r="F654" s="128"/>
      <c r="G654" s="103">
        <v>33</v>
      </c>
      <c r="H654" s="128"/>
      <c r="I654" s="103">
        <v>43</v>
      </c>
      <c r="J654" s="128"/>
      <c r="K654" s="103">
        <v>53</v>
      </c>
      <c r="L654" s="128"/>
      <c r="M654" s="103">
        <v>63</v>
      </c>
      <c r="N654" s="128"/>
      <c r="O654" s="103">
        <v>73</v>
      </c>
      <c r="P654" s="128"/>
      <c r="R654" s="112" t="s">
        <v>128</v>
      </c>
      <c r="S654" s="112" t="s">
        <v>131</v>
      </c>
      <c r="T654" s="112" t="s">
        <v>187</v>
      </c>
    </row>
    <row r="655" spans="1:20" ht="27.75" customHeight="1">
      <c r="A655" s="103">
        <v>4</v>
      </c>
      <c r="B655" s="128"/>
      <c r="C655" s="103">
        <v>14</v>
      </c>
      <c r="D655" s="128"/>
      <c r="E655" s="103">
        <v>24</v>
      </c>
      <c r="F655" s="128"/>
      <c r="G655" s="103">
        <v>34</v>
      </c>
      <c r="H655" s="128"/>
      <c r="I655" s="103">
        <v>44</v>
      </c>
      <c r="J655" s="128"/>
      <c r="K655" s="103">
        <v>54</v>
      </c>
      <c r="L655" s="128"/>
      <c r="M655" s="103">
        <v>64</v>
      </c>
      <c r="N655" s="128"/>
      <c r="O655" s="103">
        <v>74</v>
      </c>
      <c r="P655" s="128"/>
      <c r="R655" s="112"/>
      <c r="S655" s="112"/>
      <c r="T655" s="112"/>
    </row>
    <row r="656" spans="1:20" ht="27.75" customHeight="1">
      <c r="A656" s="103">
        <v>5</v>
      </c>
      <c r="B656" s="128"/>
      <c r="C656" s="103">
        <v>15</v>
      </c>
      <c r="D656" s="128"/>
      <c r="E656" s="103">
        <v>25</v>
      </c>
      <c r="F656" s="128"/>
      <c r="G656" s="103">
        <v>35</v>
      </c>
      <c r="H656" s="128"/>
      <c r="I656" s="103">
        <v>45</v>
      </c>
      <c r="J656" s="128"/>
      <c r="K656" s="103">
        <v>55</v>
      </c>
      <c r="L656" s="128"/>
      <c r="M656" s="103">
        <v>65</v>
      </c>
      <c r="N656" s="128"/>
      <c r="O656" s="103">
        <v>75</v>
      </c>
      <c r="P656" s="128"/>
    </row>
    <row r="657" spans="1:16" ht="27.75" customHeight="1">
      <c r="A657" s="103">
        <v>6</v>
      </c>
      <c r="B657" s="128"/>
      <c r="C657" s="103">
        <v>16</v>
      </c>
      <c r="D657" s="128"/>
      <c r="E657" s="103">
        <v>26</v>
      </c>
      <c r="F657" s="128"/>
      <c r="G657" s="103">
        <v>36</v>
      </c>
      <c r="H657" s="128"/>
      <c r="I657" s="103">
        <v>46</v>
      </c>
      <c r="J657" s="128"/>
      <c r="K657" s="103">
        <v>56</v>
      </c>
      <c r="L657" s="128"/>
      <c r="M657" s="103">
        <v>66</v>
      </c>
      <c r="N657" s="128"/>
      <c r="O657" s="103">
        <v>76</v>
      </c>
      <c r="P657" s="128"/>
    </row>
    <row r="658" spans="1:16" ht="27.75" customHeight="1">
      <c r="A658" s="103">
        <v>7</v>
      </c>
      <c r="B658" s="128"/>
      <c r="C658" s="103">
        <v>17</v>
      </c>
      <c r="D658" s="128"/>
      <c r="E658" s="103">
        <v>27</v>
      </c>
      <c r="F658" s="128"/>
      <c r="G658" s="103">
        <v>37</v>
      </c>
      <c r="H658" s="128"/>
      <c r="I658" s="103">
        <v>47</v>
      </c>
      <c r="J658" s="128"/>
      <c r="K658" s="103">
        <v>57</v>
      </c>
      <c r="L658" s="128"/>
      <c r="M658" s="103">
        <v>67</v>
      </c>
      <c r="N658" s="128"/>
      <c r="O658" s="103">
        <v>77</v>
      </c>
      <c r="P658" s="128"/>
    </row>
    <row r="659" spans="1:16" ht="27.75" customHeight="1">
      <c r="A659" s="103">
        <v>8</v>
      </c>
      <c r="B659" s="128"/>
      <c r="C659" s="103">
        <v>18</v>
      </c>
      <c r="D659" s="128"/>
      <c r="E659" s="103">
        <v>28</v>
      </c>
      <c r="F659" s="128"/>
      <c r="G659" s="103">
        <v>38</v>
      </c>
      <c r="H659" s="128"/>
      <c r="I659" s="103">
        <v>48</v>
      </c>
      <c r="J659" s="128"/>
      <c r="K659" s="103">
        <v>58</v>
      </c>
      <c r="L659" s="128"/>
      <c r="M659" s="103">
        <v>68</v>
      </c>
      <c r="N659" s="128"/>
      <c r="O659" s="103">
        <v>78</v>
      </c>
      <c r="P659" s="128"/>
    </row>
    <row r="660" spans="1:16" ht="27.75" customHeight="1">
      <c r="A660" s="103">
        <v>9</v>
      </c>
      <c r="B660" s="128"/>
      <c r="C660" s="103">
        <v>19</v>
      </c>
      <c r="D660" s="128"/>
      <c r="E660" s="103">
        <v>29</v>
      </c>
      <c r="F660" s="128"/>
      <c r="G660" s="103">
        <v>39</v>
      </c>
      <c r="H660" s="128"/>
      <c r="I660" s="103">
        <v>49</v>
      </c>
      <c r="J660" s="128"/>
      <c r="K660" s="103">
        <v>59</v>
      </c>
      <c r="L660" s="128"/>
      <c r="M660" s="103">
        <v>69</v>
      </c>
      <c r="N660" s="128"/>
      <c r="O660" s="103">
        <v>79</v>
      </c>
      <c r="P660" s="128"/>
    </row>
    <row r="661" spans="1:16" ht="27.75" customHeight="1">
      <c r="A661" s="103">
        <v>10</v>
      </c>
      <c r="B661" s="128"/>
      <c r="C661" s="103">
        <v>20</v>
      </c>
      <c r="D661" s="128"/>
      <c r="E661" s="103">
        <v>30</v>
      </c>
      <c r="F661" s="128"/>
      <c r="G661" s="103">
        <v>40</v>
      </c>
      <c r="H661" s="128"/>
      <c r="I661" s="103">
        <v>50</v>
      </c>
      <c r="J661" s="128"/>
      <c r="K661" s="103">
        <v>60</v>
      </c>
      <c r="L661" s="128"/>
      <c r="M661" s="103">
        <v>70</v>
      </c>
      <c r="N661" s="128"/>
      <c r="O661" s="103">
        <v>80</v>
      </c>
      <c r="P661" s="128"/>
    </row>
    <row r="662" spans="1:16" ht="27.75" customHeight="1">
      <c r="A662" s="113" t="s">
        <v>9</v>
      </c>
      <c r="B662" s="114" t="str">
        <f>IF(SUM(B652:B661)&gt;0,SUM(B652:B661),"")</f>
        <v/>
      </c>
      <c r="C662" s="113" t="s">
        <v>9</v>
      </c>
      <c r="D662" s="114" t="str">
        <f>IF(SUM(D652:D661)&gt;0,SUM(D652:D661),"")</f>
        <v/>
      </c>
      <c r="E662" s="113" t="s">
        <v>9</v>
      </c>
      <c r="F662" s="114" t="str">
        <f>IF(SUM(F652:F661)&gt;0,SUM(F652:F661),"")</f>
        <v/>
      </c>
      <c r="G662" s="113" t="s">
        <v>9</v>
      </c>
      <c r="H662" s="114" t="str">
        <f>IF(SUM(H652:H661)&gt;0,SUM(H652:H661),"")</f>
        <v/>
      </c>
      <c r="I662" s="113" t="s">
        <v>9</v>
      </c>
      <c r="J662" s="114" t="str">
        <f>IF(SUM(J652:J661)&gt;0,SUM(J652:J661),"")</f>
        <v/>
      </c>
      <c r="K662" s="113" t="s">
        <v>9</v>
      </c>
      <c r="L662" s="114" t="str">
        <f>IF(SUM(L652:L661)&gt;0,SUM(L652:L661),"")</f>
        <v/>
      </c>
      <c r="M662" s="113" t="s">
        <v>9</v>
      </c>
      <c r="N662" s="114" t="str">
        <f>IF(SUM(N652:N661)&gt;0,SUM(N652:N661),"")</f>
        <v/>
      </c>
      <c r="O662" s="113" t="s">
        <v>9</v>
      </c>
      <c r="P662" s="114" t="str">
        <f>IF(SUM(P652:P661)&gt;0,SUM(P652:P661),"")</f>
        <v/>
      </c>
    </row>
    <row r="663" spans="1:16" ht="20.25" customHeight="1">
      <c r="A663" s="108" t="s">
        <v>7</v>
      </c>
      <c r="B663" s="109" t="s">
        <v>8</v>
      </c>
      <c r="C663" s="108" t="s">
        <v>7</v>
      </c>
      <c r="D663" s="109" t="s">
        <v>8</v>
      </c>
      <c r="E663" s="108" t="s">
        <v>7</v>
      </c>
      <c r="F663" s="109" t="s">
        <v>8</v>
      </c>
      <c r="G663" s="108" t="s">
        <v>7</v>
      </c>
      <c r="H663" s="109" t="s">
        <v>8</v>
      </c>
      <c r="I663" s="108" t="s">
        <v>7</v>
      </c>
      <c r="J663" s="109" t="s">
        <v>8</v>
      </c>
      <c r="K663" s="108" t="s">
        <v>7</v>
      </c>
      <c r="L663" s="109" t="s">
        <v>8</v>
      </c>
      <c r="M663" s="108" t="s">
        <v>7</v>
      </c>
      <c r="N663" s="109" t="s">
        <v>8</v>
      </c>
      <c r="O663" s="108" t="s">
        <v>7</v>
      </c>
      <c r="P663" s="109" t="s">
        <v>8</v>
      </c>
    </row>
    <row r="664" spans="1:16" ht="27.75" customHeight="1">
      <c r="A664" s="103">
        <v>81</v>
      </c>
      <c r="B664" s="128"/>
      <c r="C664" s="103">
        <v>91</v>
      </c>
      <c r="D664" s="128"/>
      <c r="E664" s="103">
        <v>101</v>
      </c>
      <c r="F664" s="128"/>
      <c r="G664" s="103">
        <v>111</v>
      </c>
      <c r="H664" s="128"/>
      <c r="I664" s="103">
        <v>121</v>
      </c>
      <c r="J664" s="128"/>
      <c r="K664" s="103">
        <v>131</v>
      </c>
      <c r="L664" s="128"/>
      <c r="M664" s="103">
        <v>141</v>
      </c>
      <c r="N664" s="128"/>
      <c r="O664" s="103">
        <v>151</v>
      </c>
      <c r="P664" s="128"/>
    </row>
    <row r="665" spans="1:16" ht="27.75" customHeight="1">
      <c r="A665" s="103">
        <v>82</v>
      </c>
      <c r="B665" s="128"/>
      <c r="C665" s="103">
        <v>92</v>
      </c>
      <c r="D665" s="128"/>
      <c r="E665" s="103">
        <v>102</v>
      </c>
      <c r="F665" s="128"/>
      <c r="G665" s="103">
        <v>112</v>
      </c>
      <c r="H665" s="128"/>
      <c r="I665" s="103">
        <v>122</v>
      </c>
      <c r="J665" s="128"/>
      <c r="K665" s="103">
        <v>132</v>
      </c>
      <c r="L665" s="128"/>
      <c r="M665" s="103">
        <v>142</v>
      </c>
      <c r="N665" s="128"/>
      <c r="O665" s="103">
        <v>152</v>
      </c>
      <c r="P665" s="128"/>
    </row>
    <row r="666" spans="1:16" ht="27.75" customHeight="1">
      <c r="A666" s="103">
        <v>83</v>
      </c>
      <c r="B666" s="128"/>
      <c r="C666" s="103">
        <v>93</v>
      </c>
      <c r="D666" s="128"/>
      <c r="E666" s="103">
        <v>103</v>
      </c>
      <c r="F666" s="128"/>
      <c r="G666" s="103">
        <v>113</v>
      </c>
      <c r="H666" s="128"/>
      <c r="I666" s="103">
        <v>123</v>
      </c>
      <c r="J666" s="128"/>
      <c r="K666" s="103">
        <v>133</v>
      </c>
      <c r="L666" s="128"/>
      <c r="M666" s="103">
        <v>143</v>
      </c>
      <c r="N666" s="128"/>
      <c r="O666" s="103">
        <v>153</v>
      </c>
      <c r="P666" s="128"/>
    </row>
    <row r="667" spans="1:16" ht="27.75" customHeight="1">
      <c r="A667" s="103">
        <v>84</v>
      </c>
      <c r="B667" s="128"/>
      <c r="C667" s="103">
        <v>94</v>
      </c>
      <c r="D667" s="128"/>
      <c r="E667" s="103">
        <v>104</v>
      </c>
      <c r="F667" s="128"/>
      <c r="G667" s="103">
        <v>114</v>
      </c>
      <c r="H667" s="128"/>
      <c r="I667" s="103">
        <v>124</v>
      </c>
      <c r="J667" s="128"/>
      <c r="K667" s="103">
        <v>134</v>
      </c>
      <c r="L667" s="128"/>
      <c r="M667" s="103">
        <v>144</v>
      </c>
      <c r="N667" s="128"/>
      <c r="O667" s="103">
        <v>154</v>
      </c>
      <c r="P667" s="128"/>
    </row>
    <row r="668" spans="1:16" ht="27.75" customHeight="1">
      <c r="A668" s="103">
        <v>85</v>
      </c>
      <c r="B668" s="128"/>
      <c r="C668" s="103">
        <v>95</v>
      </c>
      <c r="D668" s="128"/>
      <c r="E668" s="103">
        <v>105</v>
      </c>
      <c r="F668" s="128"/>
      <c r="G668" s="103">
        <v>115</v>
      </c>
      <c r="H668" s="128"/>
      <c r="I668" s="103">
        <v>125</v>
      </c>
      <c r="J668" s="128"/>
      <c r="K668" s="103">
        <v>135</v>
      </c>
      <c r="L668" s="128"/>
      <c r="M668" s="103">
        <v>145</v>
      </c>
      <c r="N668" s="128"/>
      <c r="O668" s="103">
        <v>155</v>
      </c>
      <c r="P668" s="128"/>
    </row>
    <row r="669" spans="1:16" ht="27.75" customHeight="1">
      <c r="A669" s="103">
        <v>86</v>
      </c>
      <c r="B669" s="128"/>
      <c r="C669" s="103">
        <v>96</v>
      </c>
      <c r="D669" s="128"/>
      <c r="E669" s="103">
        <v>106</v>
      </c>
      <c r="F669" s="128"/>
      <c r="G669" s="103">
        <v>116</v>
      </c>
      <c r="H669" s="128"/>
      <c r="I669" s="103">
        <v>126</v>
      </c>
      <c r="J669" s="128"/>
      <c r="K669" s="103">
        <v>136</v>
      </c>
      <c r="L669" s="128"/>
      <c r="M669" s="103">
        <v>146</v>
      </c>
      <c r="N669" s="128"/>
      <c r="O669" s="103">
        <v>156</v>
      </c>
      <c r="P669" s="128"/>
    </row>
    <row r="670" spans="1:16" ht="27.75" customHeight="1">
      <c r="A670" s="103">
        <v>87</v>
      </c>
      <c r="B670" s="128"/>
      <c r="C670" s="103">
        <v>97</v>
      </c>
      <c r="D670" s="128"/>
      <c r="E670" s="103">
        <v>107</v>
      </c>
      <c r="F670" s="128"/>
      <c r="G670" s="103">
        <v>117</v>
      </c>
      <c r="H670" s="128"/>
      <c r="I670" s="103">
        <v>127</v>
      </c>
      <c r="J670" s="128"/>
      <c r="K670" s="103">
        <v>137</v>
      </c>
      <c r="L670" s="128"/>
      <c r="M670" s="103">
        <v>147</v>
      </c>
      <c r="N670" s="128"/>
      <c r="O670" s="103">
        <v>157</v>
      </c>
      <c r="P670" s="128"/>
    </row>
    <row r="671" spans="1:16" ht="27.75" customHeight="1">
      <c r="A671" s="103">
        <v>88</v>
      </c>
      <c r="B671" s="128"/>
      <c r="C671" s="103">
        <v>98</v>
      </c>
      <c r="D671" s="128"/>
      <c r="E671" s="103">
        <v>108</v>
      </c>
      <c r="F671" s="128"/>
      <c r="G671" s="103">
        <v>118</v>
      </c>
      <c r="H671" s="128"/>
      <c r="I671" s="103">
        <v>128</v>
      </c>
      <c r="J671" s="128"/>
      <c r="K671" s="103">
        <v>138</v>
      </c>
      <c r="L671" s="128"/>
      <c r="M671" s="103">
        <v>148</v>
      </c>
      <c r="N671" s="128"/>
      <c r="O671" s="103">
        <v>158</v>
      </c>
      <c r="P671" s="128"/>
    </row>
    <row r="672" spans="1:16" ht="27.75" customHeight="1">
      <c r="A672" s="103">
        <v>89</v>
      </c>
      <c r="B672" s="128"/>
      <c r="C672" s="103">
        <v>99</v>
      </c>
      <c r="D672" s="128"/>
      <c r="E672" s="103">
        <v>109</v>
      </c>
      <c r="F672" s="128"/>
      <c r="G672" s="103">
        <v>119</v>
      </c>
      <c r="H672" s="128"/>
      <c r="I672" s="103">
        <v>129</v>
      </c>
      <c r="J672" s="128"/>
      <c r="K672" s="103">
        <v>139</v>
      </c>
      <c r="L672" s="128"/>
      <c r="M672" s="103">
        <v>149</v>
      </c>
      <c r="N672" s="128"/>
      <c r="O672" s="103">
        <v>159</v>
      </c>
      <c r="P672" s="128"/>
    </row>
    <row r="673" spans="1:19" ht="27.75" customHeight="1">
      <c r="A673" s="103">
        <v>90</v>
      </c>
      <c r="B673" s="128"/>
      <c r="C673" s="103">
        <v>100</v>
      </c>
      <c r="D673" s="128"/>
      <c r="E673" s="103">
        <v>110</v>
      </c>
      <c r="F673" s="128"/>
      <c r="G673" s="103">
        <v>120</v>
      </c>
      <c r="H673" s="128"/>
      <c r="I673" s="103">
        <v>130</v>
      </c>
      <c r="J673" s="128"/>
      <c r="K673" s="103">
        <v>140</v>
      </c>
      <c r="L673" s="128"/>
      <c r="M673" s="103">
        <v>150</v>
      </c>
      <c r="N673" s="128"/>
      <c r="O673" s="103">
        <v>160</v>
      </c>
      <c r="P673" s="128"/>
    </row>
    <row r="674" spans="1:19" ht="27.75" customHeight="1">
      <c r="A674" s="113" t="s">
        <v>9</v>
      </c>
      <c r="B674" s="114" t="str">
        <f>IF(SUM(B664:B673)&gt;0,SUM(B664:B673),"")</f>
        <v/>
      </c>
      <c r="C674" s="113" t="s">
        <v>9</v>
      </c>
      <c r="D674" s="114" t="str">
        <f>IF(SUM(D664:D673)&gt;0,SUM(D664:D673),"")</f>
        <v/>
      </c>
      <c r="E674" s="113" t="s">
        <v>9</v>
      </c>
      <c r="F674" s="114" t="str">
        <f>IF(SUM(F664:F673)&gt;0,SUM(F664:F673),"")</f>
        <v/>
      </c>
      <c r="G674" s="113" t="s">
        <v>9</v>
      </c>
      <c r="H674" s="114" t="str">
        <f>IF(SUM(H664:H673)&gt;0,SUM(H664:H673),"")</f>
        <v/>
      </c>
      <c r="I674" s="113" t="s">
        <v>9</v>
      </c>
      <c r="J674" s="114" t="str">
        <f>IF(SUM(J664:J673)&gt;0,SUM(J664:J673),"")</f>
        <v/>
      </c>
      <c r="K674" s="113" t="s">
        <v>9</v>
      </c>
      <c r="L674" s="114" t="str">
        <f>IF(SUM(L664:L673)&gt;0,SUM(L664:L673),"")</f>
        <v/>
      </c>
      <c r="M674" s="113" t="s">
        <v>9</v>
      </c>
      <c r="N674" s="114" t="str">
        <f>IF(SUM(N664:N673)&gt;0,SUM(N664:N673),"")</f>
        <v/>
      </c>
      <c r="O674" s="113" t="s">
        <v>9</v>
      </c>
      <c r="P674" s="114" t="str">
        <f>IF(SUM(P664:P673)&gt;0,SUM(P664:P673),"")</f>
        <v/>
      </c>
    </row>
    <row r="675" spans="1:19" ht="12.75" customHeight="1" thickBot="1"/>
    <row r="676" spans="1:19" ht="20.25" customHeight="1">
      <c r="A676" s="268" t="s">
        <v>10</v>
      </c>
      <c r="B676" s="269"/>
      <c r="C676" s="269"/>
      <c r="D676" s="272" t="s">
        <v>11</v>
      </c>
      <c r="E676" s="273"/>
      <c r="F676" s="273"/>
      <c r="G676" s="273"/>
      <c r="H676" s="274"/>
      <c r="I676" s="105"/>
      <c r="J676" s="103" t="s">
        <v>15</v>
      </c>
      <c r="L676" s="115" t="s">
        <v>17</v>
      </c>
      <c r="M676" s="275" t="s">
        <v>18</v>
      </c>
      <c r="N676" s="275"/>
      <c r="O676" s="276" t="s">
        <v>137</v>
      </c>
      <c r="P676" s="277"/>
    </row>
    <row r="677" spans="1:19" ht="27" customHeight="1">
      <c r="A677" s="270"/>
      <c r="B677" s="271"/>
      <c r="C677" s="271"/>
      <c r="D677" s="272" t="s">
        <v>12</v>
      </c>
      <c r="E677" s="273"/>
      <c r="F677" s="65" t="s">
        <v>13</v>
      </c>
      <c r="G677" s="272" t="s">
        <v>14</v>
      </c>
      <c r="H677" s="274"/>
      <c r="I677" s="105"/>
      <c r="J677" s="278">
        <f>IF(ISBLANK(A652),"",(COUNTA(A664:P673)-80+COUNTA(A652:P661)-80))</f>
        <v>0</v>
      </c>
      <c r="L677" s="280" t="str">
        <f>IF(F678="","",ROUND(F678*G678/10,0))</f>
        <v/>
      </c>
      <c r="M677" s="282" t="str">
        <f>IF(D678=0,"",ROUND(D678*L677/100000,1))</f>
        <v/>
      </c>
      <c r="N677" s="282"/>
      <c r="O677" s="284" t="s">
        <v>135</v>
      </c>
      <c r="P677" s="285"/>
    </row>
    <row r="678" spans="1:19" ht="27" customHeight="1" thickBot="1">
      <c r="A678" s="286">
        <f>はじめに!$L$36</f>
        <v>0</v>
      </c>
      <c r="B678" s="227"/>
      <c r="C678" s="116" t="s">
        <v>20</v>
      </c>
      <c r="D678" s="117">
        <f>IF(ISBLANK(A652),"",SUM(植付18))</f>
        <v>0</v>
      </c>
      <c r="E678" s="118" t="s">
        <v>16</v>
      </c>
      <c r="F678" s="130"/>
      <c r="G678" s="287"/>
      <c r="H678" s="288"/>
      <c r="I678" s="119"/>
      <c r="J678" s="279"/>
      <c r="K678" s="120"/>
      <c r="L678" s="281"/>
      <c r="M678" s="283"/>
      <c r="N678" s="283"/>
      <c r="O678" s="289" t="s">
        <v>136</v>
      </c>
      <c r="P678" s="290"/>
    </row>
    <row r="679" spans="1:19" ht="6" customHeight="1">
      <c r="A679" s="122"/>
      <c r="B679" s="122"/>
      <c r="C679" s="122"/>
      <c r="D679" s="122"/>
      <c r="E679" s="122"/>
      <c r="F679" s="122"/>
      <c r="G679" s="122"/>
      <c r="H679" s="122"/>
      <c r="L679" s="261" t="s">
        <v>147</v>
      </c>
      <c r="M679" s="261"/>
      <c r="N679" s="261"/>
    </row>
    <row r="680" spans="1:19" ht="15.75" customHeight="1">
      <c r="A680" s="10" t="s">
        <v>138</v>
      </c>
      <c r="B680" s="4"/>
      <c r="C680" s="4"/>
      <c r="D680" s="4"/>
      <c r="E680" s="4"/>
      <c r="F680" s="4"/>
      <c r="G680" s="4"/>
      <c r="H680" s="4"/>
      <c r="L680" s="262"/>
      <c r="M680" s="262"/>
      <c r="N680" s="262"/>
    </row>
    <row r="681" spans="1:19" s="123" customFormat="1" ht="16.5" customHeight="1">
      <c r="A681" s="263" t="s">
        <v>139</v>
      </c>
      <c r="B681" s="263"/>
      <c r="C681" s="263"/>
      <c r="D681" s="263"/>
      <c r="E681" s="263" t="s">
        <v>141</v>
      </c>
      <c r="F681" s="263"/>
      <c r="G681" s="263"/>
      <c r="H681" s="263"/>
      <c r="I681" s="263" t="s">
        <v>142</v>
      </c>
      <c r="J681" s="263"/>
      <c r="K681" s="263"/>
      <c r="L681" s="263"/>
      <c r="M681" s="263" t="s">
        <v>143</v>
      </c>
      <c r="N681" s="263"/>
      <c r="O681" s="263"/>
      <c r="P681" s="263"/>
    </row>
    <row r="682" spans="1:19" ht="25.5" customHeight="1">
      <c r="A682" s="264" t="s">
        <v>140</v>
      </c>
      <c r="B682" s="265"/>
      <c r="C682" s="124" t="s">
        <v>145</v>
      </c>
      <c r="D682" s="131"/>
      <c r="E682" s="264" t="s">
        <v>140</v>
      </c>
      <c r="F682" s="265"/>
      <c r="G682" s="124" t="s">
        <v>145</v>
      </c>
      <c r="H682" s="131"/>
      <c r="I682" s="264" t="s">
        <v>140</v>
      </c>
      <c r="J682" s="265"/>
      <c r="K682" s="124" t="s">
        <v>145</v>
      </c>
      <c r="L682" s="131"/>
      <c r="M682" s="264" t="s">
        <v>140</v>
      </c>
      <c r="N682" s="267"/>
      <c r="O682" s="124" t="s">
        <v>145</v>
      </c>
      <c r="P682" s="132"/>
    </row>
    <row r="683" spans="1:19" ht="25.5" customHeight="1">
      <c r="A683" s="264"/>
      <c r="B683" s="266"/>
      <c r="C683" s="124" t="s">
        <v>146</v>
      </c>
      <c r="D683" s="131"/>
      <c r="E683" s="264"/>
      <c r="F683" s="266"/>
      <c r="G683" s="124" t="s">
        <v>146</v>
      </c>
      <c r="H683" s="131"/>
      <c r="I683" s="264"/>
      <c r="J683" s="266"/>
      <c r="K683" s="124" t="s">
        <v>146</v>
      </c>
      <c r="L683" s="131"/>
      <c r="M683" s="264"/>
      <c r="N683" s="267"/>
      <c r="O683" s="124" t="s">
        <v>146</v>
      </c>
      <c r="P683" s="132"/>
    </row>
    <row r="684" spans="1:19" ht="25.5" customHeight="1">
      <c r="A684" s="136" t="s">
        <v>183</v>
      </c>
      <c r="B684" s="7"/>
      <c r="C684" s="7"/>
      <c r="D684" s="7"/>
      <c r="E684" s="7"/>
      <c r="F684" s="7"/>
      <c r="G684" s="136"/>
      <c r="H684" s="137" t="s">
        <v>179</v>
      </c>
      <c r="I684" s="136"/>
      <c r="J684" s="137" t="s">
        <v>180</v>
      </c>
      <c r="K684" s="136"/>
      <c r="L684" s="7" t="s">
        <v>181</v>
      </c>
      <c r="M684" s="7"/>
      <c r="N684" s="137"/>
      <c r="O684" s="136"/>
      <c r="P684" s="137" t="s">
        <v>182</v>
      </c>
    </row>
    <row r="685" spans="1:19" ht="19.5" customHeight="1">
      <c r="A685" s="125" t="s">
        <v>144</v>
      </c>
    </row>
    <row r="686" spans="1:19" ht="7.5" customHeight="1">
      <c r="B686" s="3"/>
      <c r="F686" s="3"/>
      <c r="H686" s="3"/>
    </row>
    <row r="687" spans="1:19" ht="18" customHeight="1">
      <c r="A687" s="103" t="s">
        <v>125</v>
      </c>
      <c r="B687" s="103">
        <f>はじめに!$E$18</f>
        <v>0</v>
      </c>
      <c r="C687" s="291" t="s">
        <v>2</v>
      </c>
      <c r="D687" s="293" t="s">
        <v>127</v>
      </c>
      <c r="E687" s="293"/>
      <c r="F687" s="294" t="s">
        <v>3</v>
      </c>
      <c r="G687" s="295"/>
      <c r="H687" s="296"/>
      <c r="I687" s="295" t="s">
        <v>4</v>
      </c>
      <c r="J687" s="295"/>
      <c r="K687" s="296"/>
      <c r="L687" s="295" t="s">
        <v>5</v>
      </c>
      <c r="M687" s="296"/>
      <c r="N687" s="103" t="s">
        <v>124</v>
      </c>
      <c r="O687" s="297" t="s">
        <v>134</v>
      </c>
      <c r="P687" s="104" t="str">
        <f>はじめに!$E$21</f>
        <v>１バ</v>
      </c>
      <c r="R687" s="105"/>
      <c r="S687" s="47"/>
    </row>
    <row r="688" spans="1:19" ht="41.25" customHeight="1">
      <c r="A688" s="61" t="s">
        <v>126</v>
      </c>
      <c r="B688" s="1" t="s">
        <v>165</v>
      </c>
      <c r="C688" s="292"/>
      <c r="D688" s="299"/>
      <c r="E688" s="300"/>
      <c r="F688" s="299"/>
      <c r="G688" s="300"/>
      <c r="H688" s="301"/>
      <c r="I688" s="299"/>
      <c r="J688" s="300"/>
      <c r="K688" s="301"/>
      <c r="L688" s="231"/>
      <c r="M688" s="302"/>
      <c r="N688" s="133"/>
      <c r="O688" s="298"/>
      <c r="P688" s="134"/>
      <c r="Q688" s="106"/>
      <c r="R688" s="107" t="s">
        <v>19</v>
      </c>
      <c r="S688" s="135"/>
    </row>
    <row r="689" spans="1:20" ht="20.25" customHeight="1">
      <c r="A689" s="108" t="s">
        <v>7</v>
      </c>
      <c r="B689" s="109" t="s">
        <v>8</v>
      </c>
      <c r="C689" s="108" t="s">
        <v>7</v>
      </c>
      <c r="D689" s="109" t="s">
        <v>8</v>
      </c>
      <c r="E689" s="108" t="s">
        <v>7</v>
      </c>
      <c r="F689" s="109" t="s">
        <v>8</v>
      </c>
      <c r="G689" s="108" t="s">
        <v>7</v>
      </c>
      <c r="H689" s="109" t="s">
        <v>8</v>
      </c>
      <c r="I689" s="108" t="s">
        <v>7</v>
      </c>
      <c r="J689" s="109" t="s">
        <v>8</v>
      </c>
      <c r="K689" s="108" t="s">
        <v>7</v>
      </c>
      <c r="L689" s="109" t="s">
        <v>8</v>
      </c>
      <c r="M689" s="108" t="s">
        <v>7</v>
      </c>
      <c r="N689" s="109" t="s">
        <v>8</v>
      </c>
      <c r="O689" s="108" t="s">
        <v>7</v>
      </c>
      <c r="P689" s="109" t="s">
        <v>8</v>
      </c>
      <c r="R689" s="110" t="s">
        <v>72</v>
      </c>
      <c r="S689" s="111" t="str">
        <f>TEXT(TRIM(F688)&amp;" 字 "&amp;TRIM(I688)&amp;" "&amp;TRIM(L688),)</f>
        <v xml:space="preserve"> 字  </v>
      </c>
    </row>
    <row r="690" spans="1:20" ht="27.75" customHeight="1">
      <c r="A690" s="103">
        <v>1</v>
      </c>
      <c r="B690" s="128"/>
      <c r="C690" s="103">
        <v>11</v>
      </c>
      <c r="D690" s="128"/>
      <c r="E690" s="103">
        <v>21</v>
      </c>
      <c r="F690" s="128"/>
      <c r="G690" s="103">
        <v>31</v>
      </c>
      <c r="H690" s="128"/>
      <c r="I690" s="103">
        <v>41</v>
      </c>
      <c r="J690" s="128"/>
      <c r="K690" s="103">
        <v>51</v>
      </c>
      <c r="L690" s="128"/>
      <c r="M690" s="103">
        <v>61</v>
      </c>
      <c r="N690" s="128"/>
      <c r="O690" s="103">
        <v>71</v>
      </c>
      <c r="P690" s="128"/>
    </row>
    <row r="691" spans="1:20" ht="27.75" customHeight="1">
      <c r="A691" s="103">
        <v>2</v>
      </c>
      <c r="B691" s="128"/>
      <c r="C691" s="103">
        <v>12</v>
      </c>
      <c r="D691" s="128"/>
      <c r="E691" s="103">
        <v>22</v>
      </c>
      <c r="F691" s="128"/>
      <c r="G691" s="103">
        <v>32</v>
      </c>
      <c r="H691" s="128"/>
      <c r="I691" s="103">
        <v>42</v>
      </c>
      <c r="J691" s="128"/>
      <c r="K691" s="103">
        <v>52</v>
      </c>
      <c r="L691" s="128"/>
      <c r="M691" s="103">
        <v>62</v>
      </c>
      <c r="N691" s="128"/>
      <c r="O691" s="103">
        <v>72</v>
      </c>
      <c r="P691" s="128"/>
      <c r="R691" s="112" t="s">
        <v>130</v>
      </c>
      <c r="S691" s="112" t="s">
        <v>132</v>
      </c>
      <c r="T691" s="112" t="s">
        <v>133</v>
      </c>
    </row>
    <row r="692" spans="1:20" ht="27.75" customHeight="1">
      <c r="A692" s="103">
        <v>3</v>
      </c>
      <c r="B692" s="128"/>
      <c r="C692" s="103">
        <v>13</v>
      </c>
      <c r="D692" s="128"/>
      <c r="E692" s="103">
        <v>23</v>
      </c>
      <c r="F692" s="128"/>
      <c r="G692" s="103">
        <v>33</v>
      </c>
      <c r="H692" s="128"/>
      <c r="I692" s="103">
        <v>43</v>
      </c>
      <c r="J692" s="128"/>
      <c r="K692" s="103">
        <v>53</v>
      </c>
      <c r="L692" s="128"/>
      <c r="M692" s="103">
        <v>63</v>
      </c>
      <c r="N692" s="128"/>
      <c r="O692" s="103">
        <v>73</v>
      </c>
      <c r="P692" s="128"/>
      <c r="R692" s="112" t="s">
        <v>128</v>
      </c>
      <c r="S692" s="112" t="s">
        <v>131</v>
      </c>
      <c r="T692" s="112" t="s">
        <v>187</v>
      </c>
    </row>
    <row r="693" spans="1:20" ht="27.75" customHeight="1">
      <c r="A693" s="103">
        <v>4</v>
      </c>
      <c r="B693" s="128"/>
      <c r="C693" s="103">
        <v>14</v>
      </c>
      <c r="D693" s="128"/>
      <c r="E693" s="103">
        <v>24</v>
      </c>
      <c r="F693" s="128"/>
      <c r="G693" s="103">
        <v>34</v>
      </c>
      <c r="H693" s="128"/>
      <c r="I693" s="103">
        <v>44</v>
      </c>
      <c r="J693" s="128"/>
      <c r="K693" s="103">
        <v>54</v>
      </c>
      <c r="L693" s="128"/>
      <c r="M693" s="103">
        <v>64</v>
      </c>
      <c r="N693" s="128"/>
      <c r="O693" s="103">
        <v>74</v>
      </c>
      <c r="P693" s="128"/>
      <c r="R693" s="112"/>
      <c r="S693" s="112"/>
      <c r="T693" s="112"/>
    </row>
    <row r="694" spans="1:20" ht="27.75" customHeight="1">
      <c r="A694" s="103">
        <v>5</v>
      </c>
      <c r="B694" s="128"/>
      <c r="C694" s="103">
        <v>15</v>
      </c>
      <c r="D694" s="128"/>
      <c r="E694" s="103">
        <v>25</v>
      </c>
      <c r="F694" s="128"/>
      <c r="G694" s="103">
        <v>35</v>
      </c>
      <c r="H694" s="128"/>
      <c r="I694" s="103">
        <v>45</v>
      </c>
      <c r="J694" s="128"/>
      <c r="K694" s="103">
        <v>55</v>
      </c>
      <c r="L694" s="128"/>
      <c r="M694" s="103">
        <v>65</v>
      </c>
      <c r="N694" s="128"/>
      <c r="O694" s="103">
        <v>75</v>
      </c>
      <c r="P694" s="128"/>
    </row>
    <row r="695" spans="1:20" ht="27.75" customHeight="1">
      <c r="A695" s="103">
        <v>6</v>
      </c>
      <c r="B695" s="128"/>
      <c r="C695" s="103">
        <v>16</v>
      </c>
      <c r="D695" s="128"/>
      <c r="E695" s="103">
        <v>26</v>
      </c>
      <c r="F695" s="128"/>
      <c r="G695" s="103">
        <v>36</v>
      </c>
      <c r="H695" s="128"/>
      <c r="I695" s="103">
        <v>46</v>
      </c>
      <c r="J695" s="128"/>
      <c r="K695" s="103">
        <v>56</v>
      </c>
      <c r="L695" s="128"/>
      <c r="M695" s="103">
        <v>66</v>
      </c>
      <c r="N695" s="128"/>
      <c r="O695" s="103">
        <v>76</v>
      </c>
      <c r="P695" s="128"/>
    </row>
    <row r="696" spans="1:20" ht="27.75" customHeight="1">
      <c r="A696" s="103">
        <v>7</v>
      </c>
      <c r="B696" s="128"/>
      <c r="C696" s="103">
        <v>17</v>
      </c>
      <c r="D696" s="128"/>
      <c r="E696" s="103">
        <v>27</v>
      </c>
      <c r="F696" s="128"/>
      <c r="G696" s="103">
        <v>37</v>
      </c>
      <c r="H696" s="128"/>
      <c r="I696" s="103">
        <v>47</v>
      </c>
      <c r="J696" s="128"/>
      <c r="K696" s="103">
        <v>57</v>
      </c>
      <c r="L696" s="128"/>
      <c r="M696" s="103">
        <v>67</v>
      </c>
      <c r="N696" s="128"/>
      <c r="O696" s="103">
        <v>77</v>
      </c>
      <c r="P696" s="128"/>
    </row>
    <row r="697" spans="1:20" ht="27.75" customHeight="1">
      <c r="A697" s="103">
        <v>8</v>
      </c>
      <c r="B697" s="128"/>
      <c r="C697" s="103">
        <v>18</v>
      </c>
      <c r="D697" s="128"/>
      <c r="E697" s="103">
        <v>28</v>
      </c>
      <c r="F697" s="128"/>
      <c r="G697" s="103">
        <v>38</v>
      </c>
      <c r="H697" s="128"/>
      <c r="I697" s="103">
        <v>48</v>
      </c>
      <c r="J697" s="128"/>
      <c r="K697" s="103">
        <v>58</v>
      </c>
      <c r="L697" s="128"/>
      <c r="M697" s="103">
        <v>68</v>
      </c>
      <c r="N697" s="128"/>
      <c r="O697" s="103">
        <v>78</v>
      </c>
      <c r="P697" s="128"/>
    </row>
    <row r="698" spans="1:20" ht="27.75" customHeight="1">
      <c r="A698" s="103">
        <v>9</v>
      </c>
      <c r="B698" s="128"/>
      <c r="C698" s="103">
        <v>19</v>
      </c>
      <c r="D698" s="128"/>
      <c r="E698" s="103">
        <v>29</v>
      </c>
      <c r="F698" s="128"/>
      <c r="G698" s="103">
        <v>39</v>
      </c>
      <c r="H698" s="128"/>
      <c r="I698" s="103">
        <v>49</v>
      </c>
      <c r="J698" s="128"/>
      <c r="K698" s="103">
        <v>59</v>
      </c>
      <c r="L698" s="128"/>
      <c r="M698" s="103">
        <v>69</v>
      </c>
      <c r="N698" s="128"/>
      <c r="O698" s="103">
        <v>79</v>
      </c>
      <c r="P698" s="128"/>
    </row>
    <row r="699" spans="1:20" ht="27.75" customHeight="1">
      <c r="A699" s="103">
        <v>10</v>
      </c>
      <c r="B699" s="128"/>
      <c r="C699" s="103">
        <v>20</v>
      </c>
      <c r="D699" s="128"/>
      <c r="E699" s="103">
        <v>30</v>
      </c>
      <c r="F699" s="128"/>
      <c r="G699" s="103">
        <v>40</v>
      </c>
      <c r="H699" s="128"/>
      <c r="I699" s="103">
        <v>50</v>
      </c>
      <c r="J699" s="128"/>
      <c r="K699" s="103">
        <v>60</v>
      </c>
      <c r="L699" s="128"/>
      <c r="M699" s="103">
        <v>70</v>
      </c>
      <c r="N699" s="128"/>
      <c r="O699" s="103">
        <v>80</v>
      </c>
      <c r="P699" s="128"/>
    </row>
    <row r="700" spans="1:20" ht="27.75" customHeight="1">
      <c r="A700" s="113" t="s">
        <v>9</v>
      </c>
      <c r="B700" s="114" t="str">
        <f>IF(SUM(B690:B699)&gt;0,SUM(B690:B699),"")</f>
        <v/>
      </c>
      <c r="C700" s="113" t="s">
        <v>9</v>
      </c>
      <c r="D700" s="114" t="str">
        <f>IF(SUM(D690:D699)&gt;0,SUM(D690:D699),"")</f>
        <v/>
      </c>
      <c r="E700" s="113" t="s">
        <v>9</v>
      </c>
      <c r="F700" s="114" t="str">
        <f>IF(SUM(F690:F699)&gt;0,SUM(F690:F699),"")</f>
        <v/>
      </c>
      <c r="G700" s="113" t="s">
        <v>9</v>
      </c>
      <c r="H700" s="114" t="str">
        <f>IF(SUM(H690:H699)&gt;0,SUM(H690:H699),"")</f>
        <v/>
      </c>
      <c r="I700" s="113" t="s">
        <v>9</v>
      </c>
      <c r="J700" s="114" t="str">
        <f>IF(SUM(J690:J699)&gt;0,SUM(J690:J699),"")</f>
        <v/>
      </c>
      <c r="K700" s="113" t="s">
        <v>9</v>
      </c>
      <c r="L700" s="114" t="str">
        <f>IF(SUM(L690:L699)&gt;0,SUM(L690:L699),"")</f>
        <v/>
      </c>
      <c r="M700" s="113" t="s">
        <v>9</v>
      </c>
      <c r="N700" s="114" t="str">
        <f>IF(SUM(N690:N699)&gt;0,SUM(N690:N699),"")</f>
        <v/>
      </c>
      <c r="O700" s="113" t="s">
        <v>9</v>
      </c>
      <c r="P700" s="114" t="str">
        <f>IF(SUM(P690:P699)&gt;0,SUM(P690:P699),"")</f>
        <v/>
      </c>
    </row>
    <row r="701" spans="1:20" ht="20.25" customHeight="1">
      <c r="A701" s="108" t="s">
        <v>7</v>
      </c>
      <c r="B701" s="109" t="s">
        <v>8</v>
      </c>
      <c r="C701" s="108" t="s">
        <v>7</v>
      </c>
      <c r="D701" s="109" t="s">
        <v>8</v>
      </c>
      <c r="E701" s="108" t="s">
        <v>7</v>
      </c>
      <c r="F701" s="109" t="s">
        <v>8</v>
      </c>
      <c r="G701" s="108" t="s">
        <v>7</v>
      </c>
      <c r="H701" s="109" t="s">
        <v>8</v>
      </c>
      <c r="I701" s="108" t="s">
        <v>7</v>
      </c>
      <c r="J701" s="109" t="s">
        <v>8</v>
      </c>
      <c r="K701" s="108" t="s">
        <v>7</v>
      </c>
      <c r="L701" s="109" t="s">
        <v>8</v>
      </c>
      <c r="M701" s="108" t="s">
        <v>7</v>
      </c>
      <c r="N701" s="109" t="s">
        <v>8</v>
      </c>
      <c r="O701" s="108" t="s">
        <v>7</v>
      </c>
      <c r="P701" s="109" t="s">
        <v>8</v>
      </c>
    </row>
    <row r="702" spans="1:20" ht="27.75" customHeight="1">
      <c r="A702" s="103">
        <v>81</v>
      </c>
      <c r="B702" s="128"/>
      <c r="C702" s="103">
        <v>91</v>
      </c>
      <c r="D702" s="128"/>
      <c r="E702" s="103">
        <v>101</v>
      </c>
      <c r="F702" s="128"/>
      <c r="G702" s="103">
        <v>111</v>
      </c>
      <c r="H702" s="128"/>
      <c r="I702" s="103">
        <v>121</v>
      </c>
      <c r="J702" s="128"/>
      <c r="K702" s="103">
        <v>131</v>
      </c>
      <c r="L702" s="128"/>
      <c r="M702" s="103">
        <v>141</v>
      </c>
      <c r="N702" s="128"/>
      <c r="O702" s="103">
        <v>151</v>
      </c>
      <c r="P702" s="128"/>
    </row>
    <row r="703" spans="1:20" ht="27.75" customHeight="1">
      <c r="A703" s="103">
        <v>82</v>
      </c>
      <c r="B703" s="128"/>
      <c r="C703" s="103">
        <v>92</v>
      </c>
      <c r="D703" s="128"/>
      <c r="E703" s="103">
        <v>102</v>
      </c>
      <c r="F703" s="128"/>
      <c r="G703" s="103">
        <v>112</v>
      </c>
      <c r="H703" s="128"/>
      <c r="I703" s="103">
        <v>122</v>
      </c>
      <c r="J703" s="128"/>
      <c r="K703" s="103">
        <v>132</v>
      </c>
      <c r="L703" s="128"/>
      <c r="M703" s="103">
        <v>142</v>
      </c>
      <c r="N703" s="128"/>
      <c r="O703" s="103">
        <v>152</v>
      </c>
      <c r="P703" s="128"/>
    </row>
    <row r="704" spans="1:20" ht="27.75" customHeight="1">
      <c r="A704" s="103">
        <v>83</v>
      </c>
      <c r="B704" s="128"/>
      <c r="C704" s="103">
        <v>93</v>
      </c>
      <c r="D704" s="128"/>
      <c r="E704" s="103">
        <v>103</v>
      </c>
      <c r="F704" s="128"/>
      <c r="G704" s="103">
        <v>113</v>
      </c>
      <c r="H704" s="128"/>
      <c r="I704" s="103">
        <v>123</v>
      </c>
      <c r="J704" s="128"/>
      <c r="K704" s="103">
        <v>133</v>
      </c>
      <c r="L704" s="128"/>
      <c r="M704" s="103">
        <v>143</v>
      </c>
      <c r="N704" s="128"/>
      <c r="O704" s="103">
        <v>153</v>
      </c>
      <c r="P704" s="128"/>
    </row>
    <row r="705" spans="1:16" ht="27.75" customHeight="1">
      <c r="A705" s="103">
        <v>84</v>
      </c>
      <c r="B705" s="128"/>
      <c r="C705" s="103">
        <v>94</v>
      </c>
      <c r="D705" s="128"/>
      <c r="E705" s="103">
        <v>104</v>
      </c>
      <c r="F705" s="128"/>
      <c r="G705" s="103">
        <v>114</v>
      </c>
      <c r="H705" s="128"/>
      <c r="I705" s="103">
        <v>124</v>
      </c>
      <c r="J705" s="128"/>
      <c r="K705" s="103">
        <v>134</v>
      </c>
      <c r="L705" s="128"/>
      <c r="M705" s="103">
        <v>144</v>
      </c>
      <c r="N705" s="128"/>
      <c r="O705" s="103">
        <v>154</v>
      </c>
      <c r="P705" s="128"/>
    </row>
    <row r="706" spans="1:16" ht="27.75" customHeight="1">
      <c r="A706" s="103">
        <v>85</v>
      </c>
      <c r="B706" s="128"/>
      <c r="C706" s="103">
        <v>95</v>
      </c>
      <c r="D706" s="128"/>
      <c r="E706" s="103">
        <v>105</v>
      </c>
      <c r="F706" s="128"/>
      <c r="G706" s="103">
        <v>115</v>
      </c>
      <c r="H706" s="128"/>
      <c r="I706" s="103">
        <v>125</v>
      </c>
      <c r="J706" s="128"/>
      <c r="K706" s="103">
        <v>135</v>
      </c>
      <c r="L706" s="128"/>
      <c r="M706" s="103">
        <v>145</v>
      </c>
      <c r="N706" s="128"/>
      <c r="O706" s="103">
        <v>155</v>
      </c>
      <c r="P706" s="128"/>
    </row>
    <row r="707" spans="1:16" ht="27.75" customHeight="1">
      <c r="A707" s="103">
        <v>86</v>
      </c>
      <c r="B707" s="128"/>
      <c r="C707" s="103">
        <v>96</v>
      </c>
      <c r="D707" s="128"/>
      <c r="E707" s="103">
        <v>106</v>
      </c>
      <c r="F707" s="128"/>
      <c r="G707" s="103">
        <v>116</v>
      </c>
      <c r="H707" s="128"/>
      <c r="I707" s="103">
        <v>126</v>
      </c>
      <c r="J707" s="128"/>
      <c r="K707" s="103">
        <v>136</v>
      </c>
      <c r="L707" s="128"/>
      <c r="M707" s="103">
        <v>146</v>
      </c>
      <c r="N707" s="128"/>
      <c r="O707" s="103">
        <v>156</v>
      </c>
      <c r="P707" s="128"/>
    </row>
    <row r="708" spans="1:16" ht="27.75" customHeight="1">
      <c r="A708" s="103">
        <v>87</v>
      </c>
      <c r="B708" s="128"/>
      <c r="C708" s="103">
        <v>97</v>
      </c>
      <c r="D708" s="128"/>
      <c r="E708" s="103">
        <v>107</v>
      </c>
      <c r="F708" s="128"/>
      <c r="G708" s="103">
        <v>117</v>
      </c>
      <c r="H708" s="128"/>
      <c r="I708" s="103">
        <v>127</v>
      </c>
      <c r="J708" s="128"/>
      <c r="K708" s="103">
        <v>137</v>
      </c>
      <c r="L708" s="128"/>
      <c r="M708" s="103">
        <v>147</v>
      </c>
      <c r="N708" s="128"/>
      <c r="O708" s="103">
        <v>157</v>
      </c>
      <c r="P708" s="128"/>
    </row>
    <row r="709" spans="1:16" ht="27.75" customHeight="1">
      <c r="A709" s="103">
        <v>88</v>
      </c>
      <c r="B709" s="128"/>
      <c r="C709" s="103">
        <v>98</v>
      </c>
      <c r="D709" s="128"/>
      <c r="E709" s="103">
        <v>108</v>
      </c>
      <c r="F709" s="128"/>
      <c r="G709" s="103">
        <v>118</v>
      </c>
      <c r="H709" s="128"/>
      <c r="I709" s="103">
        <v>128</v>
      </c>
      <c r="J709" s="128"/>
      <c r="K709" s="103">
        <v>138</v>
      </c>
      <c r="L709" s="128"/>
      <c r="M709" s="103">
        <v>148</v>
      </c>
      <c r="N709" s="128"/>
      <c r="O709" s="103">
        <v>158</v>
      </c>
      <c r="P709" s="128"/>
    </row>
    <row r="710" spans="1:16" ht="27.75" customHeight="1">
      <c r="A710" s="103">
        <v>89</v>
      </c>
      <c r="B710" s="128"/>
      <c r="C710" s="103">
        <v>99</v>
      </c>
      <c r="D710" s="128"/>
      <c r="E710" s="103">
        <v>109</v>
      </c>
      <c r="F710" s="128"/>
      <c r="G710" s="103">
        <v>119</v>
      </c>
      <c r="H710" s="128"/>
      <c r="I710" s="103">
        <v>129</v>
      </c>
      <c r="J710" s="128"/>
      <c r="K710" s="103">
        <v>139</v>
      </c>
      <c r="L710" s="128"/>
      <c r="M710" s="103">
        <v>149</v>
      </c>
      <c r="N710" s="128"/>
      <c r="O710" s="103">
        <v>159</v>
      </c>
      <c r="P710" s="128"/>
    </row>
    <row r="711" spans="1:16" ht="27.75" customHeight="1">
      <c r="A711" s="103">
        <v>90</v>
      </c>
      <c r="B711" s="128"/>
      <c r="C711" s="103">
        <v>100</v>
      </c>
      <c r="D711" s="128"/>
      <c r="E711" s="103">
        <v>110</v>
      </c>
      <c r="F711" s="128"/>
      <c r="G711" s="103">
        <v>120</v>
      </c>
      <c r="H711" s="128"/>
      <c r="I711" s="103">
        <v>130</v>
      </c>
      <c r="J711" s="128"/>
      <c r="K711" s="103">
        <v>140</v>
      </c>
      <c r="L711" s="128"/>
      <c r="M711" s="103">
        <v>150</v>
      </c>
      <c r="N711" s="128"/>
      <c r="O711" s="103">
        <v>160</v>
      </c>
      <c r="P711" s="128"/>
    </row>
    <row r="712" spans="1:16" ht="27.75" customHeight="1">
      <c r="A712" s="113" t="s">
        <v>9</v>
      </c>
      <c r="B712" s="114" t="str">
        <f>IF(SUM(B702:B711)&gt;0,SUM(B702:B711),"")</f>
        <v/>
      </c>
      <c r="C712" s="113" t="s">
        <v>9</v>
      </c>
      <c r="D712" s="114" t="str">
        <f>IF(SUM(D702:D711)&gt;0,SUM(D702:D711),"")</f>
        <v/>
      </c>
      <c r="E712" s="113" t="s">
        <v>9</v>
      </c>
      <c r="F712" s="114" t="str">
        <f>IF(SUM(F702:F711)&gt;0,SUM(F702:F711),"")</f>
        <v/>
      </c>
      <c r="G712" s="113" t="s">
        <v>9</v>
      </c>
      <c r="H712" s="114" t="str">
        <f>IF(SUM(H702:H711)&gt;0,SUM(H702:H711),"")</f>
        <v/>
      </c>
      <c r="I712" s="113" t="s">
        <v>9</v>
      </c>
      <c r="J712" s="114" t="str">
        <f>IF(SUM(J702:J711)&gt;0,SUM(J702:J711),"")</f>
        <v/>
      </c>
      <c r="K712" s="113" t="s">
        <v>9</v>
      </c>
      <c r="L712" s="114" t="str">
        <f>IF(SUM(L702:L711)&gt;0,SUM(L702:L711),"")</f>
        <v/>
      </c>
      <c r="M712" s="113" t="s">
        <v>9</v>
      </c>
      <c r="N712" s="114" t="str">
        <f>IF(SUM(N702:N711)&gt;0,SUM(N702:N711),"")</f>
        <v/>
      </c>
      <c r="O712" s="113" t="s">
        <v>9</v>
      </c>
      <c r="P712" s="114" t="str">
        <f>IF(SUM(P702:P711)&gt;0,SUM(P702:P711),"")</f>
        <v/>
      </c>
    </row>
    <row r="713" spans="1:16" ht="12.75" customHeight="1" thickBot="1"/>
    <row r="714" spans="1:16" ht="20.25" customHeight="1">
      <c r="A714" s="268" t="s">
        <v>10</v>
      </c>
      <c r="B714" s="269"/>
      <c r="C714" s="269"/>
      <c r="D714" s="272" t="s">
        <v>11</v>
      </c>
      <c r="E714" s="273"/>
      <c r="F714" s="273"/>
      <c r="G714" s="273"/>
      <c r="H714" s="274"/>
      <c r="I714" s="105"/>
      <c r="J714" s="103" t="s">
        <v>15</v>
      </c>
      <c r="L714" s="115" t="s">
        <v>17</v>
      </c>
      <c r="M714" s="275" t="s">
        <v>18</v>
      </c>
      <c r="N714" s="275"/>
      <c r="O714" s="276" t="s">
        <v>137</v>
      </c>
      <c r="P714" s="277"/>
    </row>
    <row r="715" spans="1:16" ht="27" customHeight="1">
      <c r="A715" s="270"/>
      <c r="B715" s="271"/>
      <c r="C715" s="271"/>
      <c r="D715" s="272" t="s">
        <v>12</v>
      </c>
      <c r="E715" s="273"/>
      <c r="F715" s="65" t="s">
        <v>13</v>
      </c>
      <c r="G715" s="272" t="s">
        <v>14</v>
      </c>
      <c r="H715" s="274"/>
      <c r="I715" s="105"/>
      <c r="J715" s="278">
        <f>IF(ISBLANK(A690),"",(COUNTA(A702:P711)-80+COUNTA(A690:P699)-80))</f>
        <v>0</v>
      </c>
      <c r="L715" s="280" t="str">
        <f>IF(F716="","",ROUND(F716*G716/10,0))</f>
        <v/>
      </c>
      <c r="M715" s="282" t="str">
        <f>IF(D716=0,"",ROUND(D716*L715/100000,1))</f>
        <v/>
      </c>
      <c r="N715" s="282"/>
      <c r="O715" s="284" t="s">
        <v>135</v>
      </c>
      <c r="P715" s="285"/>
    </row>
    <row r="716" spans="1:16" ht="27" customHeight="1" thickBot="1">
      <c r="A716" s="286">
        <f>はじめに!$L$37</f>
        <v>0</v>
      </c>
      <c r="B716" s="227"/>
      <c r="C716" s="116" t="s">
        <v>20</v>
      </c>
      <c r="D716" s="117">
        <f>IF(ISBLANK(A690),"",SUM(植付19))</f>
        <v>0</v>
      </c>
      <c r="E716" s="118" t="s">
        <v>16</v>
      </c>
      <c r="F716" s="130"/>
      <c r="G716" s="287"/>
      <c r="H716" s="288"/>
      <c r="I716" s="119"/>
      <c r="J716" s="279"/>
      <c r="K716" s="120"/>
      <c r="L716" s="281"/>
      <c r="M716" s="283"/>
      <c r="N716" s="283"/>
      <c r="O716" s="289" t="s">
        <v>136</v>
      </c>
      <c r="P716" s="290"/>
    </row>
    <row r="717" spans="1:16" ht="6" customHeight="1">
      <c r="A717" s="122"/>
      <c r="B717" s="122"/>
      <c r="C717" s="122"/>
      <c r="D717" s="122"/>
      <c r="E717" s="122"/>
      <c r="F717" s="122"/>
      <c r="G717" s="122"/>
      <c r="H717" s="122"/>
      <c r="L717" s="261" t="s">
        <v>147</v>
      </c>
      <c r="M717" s="261"/>
      <c r="N717" s="261"/>
    </row>
    <row r="718" spans="1:16" ht="15.75" customHeight="1">
      <c r="A718" s="10" t="s">
        <v>138</v>
      </c>
      <c r="B718" s="4"/>
      <c r="C718" s="4"/>
      <c r="D718" s="4"/>
      <c r="E718" s="4"/>
      <c r="F718" s="4"/>
      <c r="G718" s="4"/>
      <c r="H718" s="4"/>
      <c r="L718" s="262"/>
      <c r="M718" s="262"/>
      <c r="N718" s="262"/>
    </row>
    <row r="719" spans="1:16" s="123" customFormat="1" ht="16.5" customHeight="1">
      <c r="A719" s="263" t="s">
        <v>139</v>
      </c>
      <c r="B719" s="263"/>
      <c r="C719" s="263"/>
      <c r="D719" s="263"/>
      <c r="E719" s="263" t="s">
        <v>141</v>
      </c>
      <c r="F719" s="263"/>
      <c r="G719" s="263"/>
      <c r="H719" s="263"/>
      <c r="I719" s="263" t="s">
        <v>142</v>
      </c>
      <c r="J719" s="263"/>
      <c r="K719" s="263"/>
      <c r="L719" s="263"/>
      <c r="M719" s="263" t="s">
        <v>143</v>
      </c>
      <c r="N719" s="263"/>
      <c r="O719" s="263"/>
      <c r="P719" s="263"/>
    </row>
    <row r="720" spans="1:16" ht="25.5" customHeight="1">
      <c r="A720" s="264" t="s">
        <v>140</v>
      </c>
      <c r="B720" s="265"/>
      <c r="C720" s="124" t="s">
        <v>145</v>
      </c>
      <c r="D720" s="131"/>
      <c r="E720" s="264" t="s">
        <v>140</v>
      </c>
      <c r="F720" s="265"/>
      <c r="G720" s="124" t="s">
        <v>145</v>
      </c>
      <c r="H720" s="131"/>
      <c r="I720" s="264" t="s">
        <v>140</v>
      </c>
      <c r="J720" s="265"/>
      <c r="K720" s="124" t="s">
        <v>145</v>
      </c>
      <c r="L720" s="131"/>
      <c r="M720" s="264" t="s">
        <v>140</v>
      </c>
      <c r="N720" s="267"/>
      <c r="O720" s="124" t="s">
        <v>145</v>
      </c>
      <c r="P720" s="132"/>
    </row>
    <row r="721" spans="1:20" ht="25.5" customHeight="1">
      <c r="A721" s="264"/>
      <c r="B721" s="266"/>
      <c r="C721" s="124" t="s">
        <v>146</v>
      </c>
      <c r="D721" s="131"/>
      <c r="E721" s="264"/>
      <c r="F721" s="266"/>
      <c r="G721" s="124" t="s">
        <v>146</v>
      </c>
      <c r="H721" s="131"/>
      <c r="I721" s="264"/>
      <c r="J721" s="266"/>
      <c r="K721" s="124" t="s">
        <v>146</v>
      </c>
      <c r="L721" s="131"/>
      <c r="M721" s="264"/>
      <c r="N721" s="267"/>
      <c r="O721" s="124" t="s">
        <v>146</v>
      </c>
      <c r="P721" s="132"/>
    </row>
    <row r="722" spans="1:20" ht="25.5" customHeight="1">
      <c r="A722" s="136" t="s">
        <v>183</v>
      </c>
      <c r="B722" s="7"/>
      <c r="C722" s="7"/>
      <c r="D722" s="7"/>
      <c r="E722" s="7"/>
      <c r="F722" s="7"/>
      <c r="G722" s="136"/>
      <c r="H722" s="137" t="s">
        <v>179</v>
      </c>
      <c r="I722" s="136"/>
      <c r="J722" s="137" t="s">
        <v>180</v>
      </c>
      <c r="K722" s="136"/>
      <c r="L722" s="7" t="s">
        <v>181</v>
      </c>
      <c r="M722" s="7"/>
      <c r="N722" s="137"/>
      <c r="O722" s="136"/>
      <c r="P722" s="137" t="s">
        <v>182</v>
      </c>
    </row>
    <row r="723" spans="1:20" ht="19.5" customHeight="1">
      <c r="A723" s="125" t="s">
        <v>144</v>
      </c>
    </row>
    <row r="724" spans="1:20" ht="7.5" customHeight="1">
      <c r="B724" s="3"/>
      <c r="F724" s="3"/>
      <c r="H724" s="3"/>
    </row>
    <row r="725" spans="1:20" ht="18" customHeight="1">
      <c r="A725" s="103" t="s">
        <v>125</v>
      </c>
      <c r="B725" s="103">
        <f>はじめに!$E$18</f>
        <v>0</v>
      </c>
      <c r="C725" s="291" t="s">
        <v>2</v>
      </c>
      <c r="D725" s="293" t="s">
        <v>127</v>
      </c>
      <c r="E725" s="293"/>
      <c r="F725" s="294" t="s">
        <v>3</v>
      </c>
      <c r="G725" s="295"/>
      <c r="H725" s="296"/>
      <c r="I725" s="295" t="s">
        <v>4</v>
      </c>
      <c r="J725" s="295"/>
      <c r="K725" s="296"/>
      <c r="L725" s="295" t="s">
        <v>5</v>
      </c>
      <c r="M725" s="296"/>
      <c r="N725" s="103" t="s">
        <v>124</v>
      </c>
      <c r="O725" s="297" t="s">
        <v>134</v>
      </c>
      <c r="P725" s="104" t="str">
        <f>はじめに!$E$21</f>
        <v>１バ</v>
      </c>
      <c r="R725" s="105"/>
      <c r="S725" s="47"/>
    </row>
    <row r="726" spans="1:20" ht="41.25" customHeight="1">
      <c r="A726" s="61" t="s">
        <v>126</v>
      </c>
      <c r="B726" s="1" t="s">
        <v>166</v>
      </c>
      <c r="C726" s="292"/>
      <c r="D726" s="299"/>
      <c r="E726" s="300"/>
      <c r="F726" s="299"/>
      <c r="G726" s="300"/>
      <c r="H726" s="301"/>
      <c r="I726" s="299"/>
      <c r="J726" s="300"/>
      <c r="K726" s="301"/>
      <c r="L726" s="231"/>
      <c r="M726" s="302"/>
      <c r="N726" s="133"/>
      <c r="O726" s="298"/>
      <c r="P726" s="134"/>
      <c r="Q726" s="106"/>
      <c r="R726" s="107" t="s">
        <v>19</v>
      </c>
      <c r="S726" s="135"/>
    </row>
    <row r="727" spans="1:20" ht="20.25" customHeight="1">
      <c r="A727" s="108" t="s">
        <v>7</v>
      </c>
      <c r="B727" s="109" t="s">
        <v>8</v>
      </c>
      <c r="C727" s="108" t="s">
        <v>7</v>
      </c>
      <c r="D727" s="109" t="s">
        <v>8</v>
      </c>
      <c r="E727" s="108" t="s">
        <v>7</v>
      </c>
      <c r="F727" s="109" t="s">
        <v>8</v>
      </c>
      <c r="G727" s="108" t="s">
        <v>7</v>
      </c>
      <c r="H727" s="109" t="s">
        <v>8</v>
      </c>
      <c r="I727" s="108" t="s">
        <v>7</v>
      </c>
      <c r="J727" s="109" t="s">
        <v>8</v>
      </c>
      <c r="K727" s="108" t="s">
        <v>7</v>
      </c>
      <c r="L727" s="109" t="s">
        <v>8</v>
      </c>
      <c r="M727" s="108" t="s">
        <v>7</v>
      </c>
      <c r="N727" s="109" t="s">
        <v>8</v>
      </c>
      <c r="O727" s="108" t="s">
        <v>7</v>
      </c>
      <c r="P727" s="109" t="s">
        <v>8</v>
      </c>
      <c r="R727" s="110" t="s">
        <v>72</v>
      </c>
      <c r="S727" s="111" t="str">
        <f>TEXT(TRIM(F726)&amp;" 字 "&amp;TRIM(I726)&amp;" "&amp;TRIM(L726),)</f>
        <v xml:space="preserve"> 字  </v>
      </c>
    </row>
    <row r="728" spans="1:20" ht="27.75" customHeight="1">
      <c r="A728" s="103">
        <v>1</v>
      </c>
      <c r="B728" s="128"/>
      <c r="C728" s="103">
        <v>11</v>
      </c>
      <c r="D728" s="128"/>
      <c r="E728" s="103">
        <v>21</v>
      </c>
      <c r="F728" s="128"/>
      <c r="G728" s="103">
        <v>31</v>
      </c>
      <c r="H728" s="128"/>
      <c r="I728" s="103">
        <v>41</v>
      </c>
      <c r="J728" s="128"/>
      <c r="K728" s="103">
        <v>51</v>
      </c>
      <c r="L728" s="128"/>
      <c r="M728" s="103">
        <v>61</v>
      </c>
      <c r="N728" s="128"/>
      <c r="O728" s="103">
        <v>71</v>
      </c>
      <c r="P728" s="128"/>
    </row>
    <row r="729" spans="1:20" ht="27.75" customHeight="1">
      <c r="A729" s="103">
        <v>2</v>
      </c>
      <c r="B729" s="128"/>
      <c r="C729" s="103">
        <v>12</v>
      </c>
      <c r="D729" s="128"/>
      <c r="E729" s="103">
        <v>22</v>
      </c>
      <c r="F729" s="128"/>
      <c r="G729" s="103">
        <v>32</v>
      </c>
      <c r="H729" s="128"/>
      <c r="I729" s="103">
        <v>42</v>
      </c>
      <c r="J729" s="128"/>
      <c r="K729" s="103">
        <v>52</v>
      </c>
      <c r="L729" s="128"/>
      <c r="M729" s="103">
        <v>62</v>
      </c>
      <c r="N729" s="128"/>
      <c r="O729" s="103">
        <v>72</v>
      </c>
      <c r="P729" s="128"/>
      <c r="R729" s="112" t="s">
        <v>130</v>
      </c>
      <c r="S729" s="112" t="s">
        <v>132</v>
      </c>
      <c r="T729" s="112" t="s">
        <v>133</v>
      </c>
    </row>
    <row r="730" spans="1:20" ht="27.75" customHeight="1">
      <c r="A730" s="103">
        <v>3</v>
      </c>
      <c r="B730" s="128"/>
      <c r="C730" s="103">
        <v>13</v>
      </c>
      <c r="D730" s="128"/>
      <c r="E730" s="103">
        <v>23</v>
      </c>
      <c r="F730" s="128"/>
      <c r="G730" s="103">
        <v>33</v>
      </c>
      <c r="H730" s="128"/>
      <c r="I730" s="103">
        <v>43</v>
      </c>
      <c r="J730" s="128"/>
      <c r="K730" s="103">
        <v>53</v>
      </c>
      <c r="L730" s="128"/>
      <c r="M730" s="103">
        <v>63</v>
      </c>
      <c r="N730" s="128"/>
      <c r="O730" s="103">
        <v>73</v>
      </c>
      <c r="P730" s="128"/>
      <c r="R730" s="112" t="s">
        <v>128</v>
      </c>
      <c r="S730" s="112" t="s">
        <v>131</v>
      </c>
      <c r="T730" s="112" t="s">
        <v>187</v>
      </c>
    </row>
    <row r="731" spans="1:20" ht="27.75" customHeight="1">
      <c r="A731" s="103">
        <v>4</v>
      </c>
      <c r="B731" s="128"/>
      <c r="C731" s="103">
        <v>14</v>
      </c>
      <c r="D731" s="128"/>
      <c r="E731" s="103">
        <v>24</v>
      </c>
      <c r="F731" s="128"/>
      <c r="G731" s="103">
        <v>34</v>
      </c>
      <c r="H731" s="128"/>
      <c r="I731" s="103">
        <v>44</v>
      </c>
      <c r="J731" s="128"/>
      <c r="K731" s="103">
        <v>54</v>
      </c>
      <c r="L731" s="128"/>
      <c r="M731" s="103">
        <v>64</v>
      </c>
      <c r="N731" s="128"/>
      <c r="O731" s="103">
        <v>74</v>
      </c>
      <c r="P731" s="128"/>
      <c r="R731" s="112"/>
      <c r="S731" s="112"/>
      <c r="T731" s="112"/>
    </row>
    <row r="732" spans="1:20" ht="27.75" customHeight="1">
      <c r="A732" s="103">
        <v>5</v>
      </c>
      <c r="B732" s="128"/>
      <c r="C732" s="103">
        <v>15</v>
      </c>
      <c r="D732" s="128"/>
      <c r="E732" s="103">
        <v>25</v>
      </c>
      <c r="F732" s="128"/>
      <c r="G732" s="103">
        <v>35</v>
      </c>
      <c r="H732" s="128"/>
      <c r="I732" s="103">
        <v>45</v>
      </c>
      <c r="J732" s="128"/>
      <c r="K732" s="103">
        <v>55</v>
      </c>
      <c r="L732" s="128"/>
      <c r="M732" s="103">
        <v>65</v>
      </c>
      <c r="N732" s="128"/>
      <c r="O732" s="103">
        <v>75</v>
      </c>
      <c r="P732" s="128"/>
    </row>
    <row r="733" spans="1:20" ht="27.75" customHeight="1">
      <c r="A733" s="103">
        <v>6</v>
      </c>
      <c r="B733" s="128"/>
      <c r="C733" s="103">
        <v>16</v>
      </c>
      <c r="D733" s="128"/>
      <c r="E733" s="103">
        <v>26</v>
      </c>
      <c r="F733" s="128"/>
      <c r="G733" s="103">
        <v>36</v>
      </c>
      <c r="H733" s="128"/>
      <c r="I733" s="103">
        <v>46</v>
      </c>
      <c r="J733" s="128"/>
      <c r="K733" s="103">
        <v>56</v>
      </c>
      <c r="L733" s="128"/>
      <c r="M733" s="103">
        <v>66</v>
      </c>
      <c r="N733" s="128"/>
      <c r="O733" s="103">
        <v>76</v>
      </c>
      <c r="P733" s="128"/>
    </row>
    <row r="734" spans="1:20" ht="27.75" customHeight="1">
      <c r="A734" s="103">
        <v>7</v>
      </c>
      <c r="B734" s="128"/>
      <c r="C734" s="103">
        <v>17</v>
      </c>
      <c r="D734" s="128"/>
      <c r="E734" s="103">
        <v>27</v>
      </c>
      <c r="F734" s="128"/>
      <c r="G734" s="103">
        <v>37</v>
      </c>
      <c r="H734" s="128"/>
      <c r="I734" s="103">
        <v>47</v>
      </c>
      <c r="J734" s="128"/>
      <c r="K734" s="103">
        <v>57</v>
      </c>
      <c r="L734" s="128"/>
      <c r="M734" s="103">
        <v>67</v>
      </c>
      <c r="N734" s="128"/>
      <c r="O734" s="103">
        <v>77</v>
      </c>
      <c r="P734" s="128"/>
    </row>
    <row r="735" spans="1:20" ht="27.75" customHeight="1">
      <c r="A735" s="103">
        <v>8</v>
      </c>
      <c r="B735" s="128"/>
      <c r="C735" s="103">
        <v>18</v>
      </c>
      <c r="D735" s="128"/>
      <c r="E735" s="103">
        <v>28</v>
      </c>
      <c r="F735" s="128"/>
      <c r="G735" s="103">
        <v>38</v>
      </c>
      <c r="H735" s="128"/>
      <c r="I735" s="103">
        <v>48</v>
      </c>
      <c r="J735" s="128"/>
      <c r="K735" s="103">
        <v>58</v>
      </c>
      <c r="L735" s="128"/>
      <c r="M735" s="103">
        <v>68</v>
      </c>
      <c r="N735" s="128"/>
      <c r="O735" s="103">
        <v>78</v>
      </c>
      <c r="P735" s="128"/>
    </row>
    <row r="736" spans="1:20" ht="27.75" customHeight="1">
      <c r="A736" s="103">
        <v>9</v>
      </c>
      <c r="B736" s="128"/>
      <c r="C736" s="103">
        <v>19</v>
      </c>
      <c r="D736" s="128"/>
      <c r="E736" s="103">
        <v>29</v>
      </c>
      <c r="F736" s="128"/>
      <c r="G736" s="103">
        <v>39</v>
      </c>
      <c r="H736" s="128"/>
      <c r="I736" s="103">
        <v>49</v>
      </c>
      <c r="J736" s="128"/>
      <c r="K736" s="103">
        <v>59</v>
      </c>
      <c r="L736" s="128"/>
      <c r="M736" s="103">
        <v>69</v>
      </c>
      <c r="N736" s="128"/>
      <c r="O736" s="103">
        <v>79</v>
      </c>
      <c r="P736" s="128"/>
    </row>
    <row r="737" spans="1:16" ht="27.75" customHeight="1">
      <c r="A737" s="103">
        <v>10</v>
      </c>
      <c r="B737" s="128"/>
      <c r="C737" s="103">
        <v>20</v>
      </c>
      <c r="D737" s="128"/>
      <c r="E737" s="103">
        <v>30</v>
      </c>
      <c r="F737" s="128"/>
      <c r="G737" s="103">
        <v>40</v>
      </c>
      <c r="H737" s="128"/>
      <c r="I737" s="103">
        <v>50</v>
      </c>
      <c r="J737" s="128"/>
      <c r="K737" s="103">
        <v>60</v>
      </c>
      <c r="L737" s="128"/>
      <c r="M737" s="103">
        <v>70</v>
      </c>
      <c r="N737" s="128"/>
      <c r="O737" s="103">
        <v>80</v>
      </c>
      <c r="P737" s="128"/>
    </row>
    <row r="738" spans="1:16" ht="27.75" customHeight="1">
      <c r="A738" s="113" t="s">
        <v>9</v>
      </c>
      <c r="B738" s="114" t="str">
        <f>IF(SUM(B728:B737)&gt;0,SUM(B728:B737),"")</f>
        <v/>
      </c>
      <c r="C738" s="113" t="s">
        <v>9</v>
      </c>
      <c r="D738" s="114" t="str">
        <f>IF(SUM(D728:D737)&gt;0,SUM(D728:D737),"")</f>
        <v/>
      </c>
      <c r="E738" s="113" t="s">
        <v>9</v>
      </c>
      <c r="F738" s="114" t="str">
        <f>IF(SUM(F728:F737)&gt;0,SUM(F728:F737),"")</f>
        <v/>
      </c>
      <c r="G738" s="113" t="s">
        <v>9</v>
      </c>
      <c r="H738" s="114" t="str">
        <f>IF(SUM(H728:H737)&gt;0,SUM(H728:H737),"")</f>
        <v/>
      </c>
      <c r="I738" s="113" t="s">
        <v>9</v>
      </c>
      <c r="J738" s="114" t="str">
        <f>IF(SUM(J728:J737)&gt;0,SUM(J728:J737),"")</f>
        <v/>
      </c>
      <c r="K738" s="113" t="s">
        <v>9</v>
      </c>
      <c r="L738" s="114" t="str">
        <f>IF(SUM(L728:L737)&gt;0,SUM(L728:L737),"")</f>
        <v/>
      </c>
      <c r="M738" s="113" t="s">
        <v>9</v>
      </c>
      <c r="N738" s="114" t="str">
        <f>IF(SUM(N728:N737)&gt;0,SUM(N728:N737),"")</f>
        <v/>
      </c>
      <c r="O738" s="113" t="s">
        <v>9</v>
      </c>
      <c r="P738" s="114" t="str">
        <f>IF(SUM(P728:P737)&gt;0,SUM(P728:P737),"")</f>
        <v/>
      </c>
    </row>
    <row r="739" spans="1:16" ht="20.25" customHeight="1">
      <c r="A739" s="108" t="s">
        <v>7</v>
      </c>
      <c r="B739" s="109" t="s">
        <v>8</v>
      </c>
      <c r="C739" s="108" t="s">
        <v>7</v>
      </c>
      <c r="D739" s="109" t="s">
        <v>8</v>
      </c>
      <c r="E739" s="108" t="s">
        <v>7</v>
      </c>
      <c r="F739" s="109" t="s">
        <v>8</v>
      </c>
      <c r="G739" s="108" t="s">
        <v>7</v>
      </c>
      <c r="H739" s="109" t="s">
        <v>8</v>
      </c>
      <c r="I739" s="108" t="s">
        <v>7</v>
      </c>
      <c r="J739" s="109" t="s">
        <v>8</v>
      </c>
      <c r="K739" s="108" t="s">
        <v>7</v>
      </c>
      <c r="L739" s="109" t="s">
        <v>8</v>
      </c>
      <c r="M739" s="108" t="s">
        <v>7</v>
      </c>
      <c r="N739" s="109" t="s">
        <v>8</v>
      </c>
      <c r="O739" s="108" t="s">
        <v>7</v>
      </c>
      <c r="P739" s="109" t="s">
        <v>8</v>
      </c>
    </row>
    <row r="740" spans="1:16" ht="27.75" customHeight="1">
      <c r="A740" s="103">
        <v>81</v>
      </c>
      <c r="B740" s="128"/>
      <c r="C740" s="103">
        <v>91</v>
      </c>
      <c r="D740" s="128"/>
      <c r="E740" s="103">
        <v>101</v>
      </c>
      <c r="F740" s="128"/>
      <c r="G740" s="103">
        <v>111</v>
      </c>
      <c r="H740" s="128"/>
      <c r="I740" s="103">
        <v>121</v>
      </c>
      <c r="J740" s="128"/>
      <c r="K740" s="103">
        <v>131</v>
      </c>
      <c r="L740" s="128"/>
      <c r="M740" s="103">
        <v>141</v>
      </c>
      <c r="N740" s="128"/>
      <c r="O740" s="103">
        <v>151</v>
      </c>
      <c r="P740" s="128"/>
    </row>
    <row r="741" spans="1:16" ht="27.75" customHeight="1">
      <c r="A741" s="103">
        <v>82</v>
      </c>
      <c r="B741" s="128"/>
      <c r="C741" s="103">
        <v>92</v>
      </c>
      <c r="D741" s="128"/>
      <c r="E741" s="103">
        <v>102</v>
      </c>
      <c r="F741" s="128"/>
      <c r="G741" s="103">
        <v>112</v>
      </c>
      <c r="H741" s="128"/>
      <c r="I741" s="103">
        <v>122</v>
      </c>
      <c r="J741" s="128"/>
      <c r="K741" s="103">
        <v>132</v>
      </c>
      <c r="L741" s="128"/>
      <c r="M741" s="103">
        <v>142</v>
      </c>
      <c r="N741" s="128"/>
      <c r="O741" s="103">
        <v>152</v>
      </c>
      <c r="P741" s="128"/>
    </row>
    <row r="742" spans="1:16" ht="27.75" customHeight="1">
      <c r="A742" s="103">
        <v>83</v>
      </c>
      <c r="B742" s="128"/>
      <c r="C742" s="103">
        <v>93</v>
      </c>
      <c r="D742" s="128"/>
      <c r="E742" s="103">
        <v>103</v>
      </c>
      <c r="F742" s="128"/>
      <c r="G742" s="103">
        <v>113</v>
      </c>
      <c r="H742" s="128"/>
      <c r="I742" s="103">
        <v>123</v>
      </c>
      <c r="J742" s="128"/>
      <c r="K742" s="103">
        <v>133</v>
      </c>
      <c r="L742" s="128"/>
      <c r="M742" s="103">
        <v>143</v>
      </c>
      <c r="N742" s="128"/>
      <c r="O742" s="103">
        <v>153</v>
      </c>
      <c r="P742" s="128"/>
    </row>
    <row r="743" spans="1:16" ht="27.75" customHeight="1">
      <c r="A743" s="103">
        <v>84</v>
      </c>
      <c r="B743" s="128"/>
      <c r="C743" s="103">
        <v>94</v>
      </c>
      <c r="D743" s="128"/>
      <c r="E743" s="103">
        <v>104</v>
      </c>
      <c r="F743" s="128"/>
      <c r="G743" s="103">
        <v>114</v>
      </c>
      <c r="H743" s="128"/>
      <c r="I743" s="103">
        <v>124</v>
      </c>
      <c r="J743" s="128"/>
      <c r="K743" s="103">
        <v>134</v>
      </c>
      <c r="L743" s="128"/>
      <c r="M743" s="103">
        <v>144</v>
      </c>
      <c r="N743" s="128"/>
      <c r="O743" s="103">
        <v>154</v>
      </c>
      <c r="P743" s="128"/>
    </row>
    <row r="744" spans="1:16" ht="27.75" customHeight="1">
      <c r="A744" s="103">
        <v>85</v>
      </c>
      <c r="B744" s="128"/>
      <c r="C744" s="103">
        <v>95</v>
      </c>
      <c r="D744" s="128"/>
      <c r="E744" s="103">
        <v>105</v>
      </c>
      <c r="F744" s="128"/>
      <c r="G744" s="103">
        <v>115</v>
      </c>
      <c r="H744" s="128"/>
      <c r="I744" s="103">
        <v>125</v>
      </c>
      <c r="J744" s="128"/>
      <c r="K744" s="103">
        <v>135</v>
      </c>
      <c r="L744" s="128"/>
      <c r="M744" s="103">
        <v>145</v>
      </c>
      <c r="N744" s="128"/>
      <c r="O744" s="103">
        <v>155</v>
      </c>
      <c r="P744" s="128"/>
    </row>
    <row r="745" spans="1:16" ht="27.75" customHeight="1">
      <c r="A745" s="103">
        <v>86</v>
      </c>
      <c r="B745" s="128"/>
      <c r="C745" s="103">
        <v>96</v>
      </c>
      <c r="D745" s="128"/>
      <c r="E745" s="103">
        <v>106</v>
      </c>
      <c r="F745" s="128"/>
      <c r="G745" s="103">
        <v>116</v>
      </c>
      <c r="H745" s="128"/>
      <c r="I745" s="103">
        <v>126</v>
      </c>
      <c r="J745" s="128"/>
      <c r="K745" s="103">
        <v>136</v>
      </c>
      <c r="L745" s="128"/>
      <c r="M745" s="103">
        <v>146</v>
      </c>
      <c r="N745" s="128"/>
      <c r="O745" s="103">
        <v>156</v>
      </c>
      <c r="P745" s="128"/>
    </row>
    <row r="746" spans="1:16" ht="27.75" customHeight="1">
      <c r="A746" s="103">
        <v>87</v>
      </c>
      <c r="B746" s="128"/>
      <c r="C746" s="103">
        <v>97</v>
      </c>
      <c r="D746" s="128"/>
      <c r="E746" s="103">
        <v>107</v>
      </c>
      <c r="F746" s="128"/>
      <c r="G746" s="103">
        <v>117</v>
      </c>
      <c r="H746" s="128"/>
      <c r="I746" s="103">
        <v>127</v>
      </c>
      <c r="J746" s="128"/>
      <c r="K746" s="103">
        <v>137</v>
      </c>
      <c r="L746" s="128"/>
      <c r="M746" s="103">
        <v>147</v>
      </c>
      <c r="N746" s="128"/>
      <c r="O746" s="103">
        <v>157</v>
      </c>
      <c r="P746" s="128"/>
    </row>
    <row r="747" spans="1:16" ht="27.75" customHeight="1">
      <c r="A747" s="103">
        <v>88</v>
      </c>
      <c r="B747" s="128"/>
      <c r="C747" s="103">
        <v>98</v>
      </c>
      <c r="D747" s="128"/>
      <c r="E747" s="103">
        <v>108</v>
      </c>
      <c r="F747" s="128"/>
      <c r="G747" s="103">
        <v>118</v>
      </c>
      <c r="H747" s="128"/>
      <c r="I747" s="103">
        <v>128</v>
      </c>
      <c r="J747" s="128"/>
      <c r="K747" s="103">
        <v>138</v>
      </c>
      <c r="L747" s="128"/>
      <c r="M747" s="103">
        <v>148</v>
      </c>
      <c r="N747" s="128"/>
      <c r="O747" s="103">
        <v>158</v>
      </c>
      <c r="P747" s="128"/>
    </row>
    <row r="748" spans="1:16" ht="27.75" customHeight="1">
      <c r="A748" s="103">
        <v>89</v>
      </c>
      <c r="B748" s="128"/>
      <c r="C748" s="103">
        <v>99</v>
      </c>
      <c r="D748" s="128"/>
      <c r="E748" s="103">
        <v>109</v>
      </c>
      <c r="F748" s="128"/>
      <c r="G748" s="103">
        <v>119</v>
      </c>
      <c r="H748" s="128"/>
      <c r="I748" s="103">
        <v>129</v>
      </c>
      <c r="J748" s="128"/>
      <c r="K748" s="103">
        <v>139</v>
      </c>
      <c r="L748" s="128"/>
      <c r="M748" s="103">
        <v>149</v>
      </c>
      <c r="N748" s="128"/>
      <c r="O748" s="103">
        <v>159</v>
      </c>
      <c r="P748" s="128"/>
    </row>
    <row r="749" spans="1:16" ht="27.75" customHeight="1">
      <c r="A749" s="103">
        <v>90</v>
      </c>
      <c r="B749" s="128"/>
      <c r="C749" s="103">
        <v>100</v>
      </c>
      <c r="D749" s="128"/>
      <c r="E749" s="103">
        <v>110</v>
      </c>
      <c r="F749" s="128"/>
      <c r="G749" s="103">
        <v>120</v>
      </c>
      <c r="H749" s="128"/>
      <c r="I749" s="103">
        <v>130</v>
      </c>
      <c r="J749" s="128"/>
      <c r="K749" s="103">
        <v>140</v>
      </c>
      <c r="L749" s="128"/>
      <c r="M749" s="103">
        <v>150</v>
      </c>
      <c r="N749" s="128"/>
      <c r="O749" s="103">
        <v>160</v>
      </c>
      <c r="P749" s="128"/>
    </row>
    <row r="750" spans="1:16" ht="27.75" customHeight="1">
      <c r="A750" s="113" t="s">
        <v>9</v>
      </c>
      <c r="B750" s="114" t="str">
        <f>IF(SUM(B740:B749)&gt;0,SUM(B740:B749),"")</f>
        <v/>
      </c>
      <c r="C750" s="113" t="s">
        <v>9</v>
      </c>
      <c r="D750" s="114" t="str">
        <f>IF(SUM(D740:D749)&gt;0,SUM(D740:D749),"")</f>
        <v/>
      </c>
      <c r="E750" s="113" t="s">
        <v>9</v>
      </c>
      <c r="F750" s="114" t="str">
        <f>IF(SUM(F740:F749)&gt;0,SUM(F740:F749),"")</f>
        <v/>
      </c>
      <c r="G750" s="113" t="s">
        <v>9</v>
      </c>
      <c r="H750" s="114" t="str">
        <f>IF(SUM(H740:H749)&gt;0,SUM(H740:H749),"")</f>
        <v/>
      </c>
      <c r="I750" s="113" t="s">
        <v>9</v>
      </c>
      <c r="J750" s="114" t="str">
        <f>IF(SUM(J740:J749)&gt;0,SUM(J740:J749),"")</f>
        <v/>
      </c>
      <c r="K750" s="113" t="s">
        <v>9</v>
      </c>
      <c r="L750" s="114" t="str">
        <f>IF(SUM(L740:L749)&gt;0,SUM(L740:L749),"")</f>
        <v/>
      </c>
      <c r="M750" s="113" t="s">
        <v>9</v>
      </c>
      <c r="N750" s="114" t="str">
        <f>IF(SUM(N740:N749)&gt;0,SUM(N740:N749),"")</f>
        <v/>
      </c>
      <c r="O750" s="113" t="s">
        <v>9</v>
      </c>
      <c r="P750" s="114" t="str">
        <f>IF(SUM(P740:P749)&gt;0,SUM(P740:P749),"")</f>
        <v/>
      </c>
    </row>
    <row r="751" spans="1:16" ht="12.75" customHeight="1" thickBot="1"/>
    <row r="752" spans="1:16" ht="20.25" customHeight="1">
      <c r="A752" s="268" t="s">
        <v>10</v>
      </c>
      <c r="B752" s="269"/>
      <c r="C752" s="269"/>
      <c r="D752" s="272" t="s">
        <v>11</v>
      </c>
      <c r="E752" s="273"/>
      <c r="F752" s="273"/>
      <c r="G752" s="273"/>
      <c r="H752" s="274"/>
      <c r="I752" s="105"/>
      <c r="J752" s="103" t="s">
        <v>15</v>
      </c>
      <c r="L752" s="115" t="s">
        <v>17</v>
      </c>
      <c r="M752" s="275" t="s">
        <v>18</v>
      </c>
      <c r="N752" s="275"/>
      <c r="O752" s="276" t="s">
        <v>137</v>
      </c>
      <c r="P752" s="277"/>
    </row>
    <row r="753" spans="1:16" ht="27" customHeight="1">
      <c r="A753" s="270"/>
      <c r="B753" s="271"/>
      <c r="C753" s="271"/>
      <c r="D753" s="272" t="s">
        <v>12</v>
      </c>
      <c r="E753" s="273"/>
      <c r="F753" s="65" t="s">
        <v>13</v>
      </c>
      <c r="G753" s="272" t="s">
        <v>14</v>
      </c>
      <c r="H753" s="274"/>
      <c r="I753" s="105"/>
      <c r="J753" s="278">
        <f>IF(ISBLANK(A728),"",(COUNTA(A740:P749)-80+COUNTA(A728:P737)-80))</f>
        <v>0</v>
      </c>
      <c r="L753" s="280" t="str">
        <f>IF(F754="","",ROUND(F754*G754/10,0))</f>
        <v/>
      </c>
      <c r="M753" s="282" t="str">
        <f>IF(D754=0,"",ROUND(D754*L753/100000,1))</f>
        <v/>
      </c>
      <c r="N753" s="282"/>
      <c r="O753" s="284" t="s">
        <v>135</v>
      </c>
      <c r="P753" s="285"/>
    </row>
    <row r="754" spans="1:16" ht="27" customHeight="1" thickBot="1">
      <c r="A754" s="286">
        <f>はじめに!$L$38</f>
        <v>0</v>
      </c>
      <c r="B754" s="227"/>
      <c r="C754" s="116" t="s">
        <v>20</v>
      </c>
      <c r="D754" s="117">
        <f>IF(ISBLANK(A728),"",SUM(植付20))</f>
        <v>0</v>
      </c>
      <c r="E754" s="118" t="s">
        <v>16</v>
      </c>
      <c r="F754" s="130"/>
      <c r="G754" s="287"/>
      <c r="H754" s="288"/>
      <c r="I754" s="119"/>
      <c r="J754" s="279"/>
      <c r="K754" s="120"/>
      <c r="L754" s="281"/>
      <c r="M754" s="283"/>
      <c r="N754" s="283"/>
      <c r="O754" s="289" t="s">
        <v>136</v>
      </c>
      <c r="P754" s="290"/>
    </row>
    <row r="755" spans="1:16" ht="6" customHeight="1">
      <c r="A755" s="122"/>
      <c r="B755" s="122"/>
      <c r="C755" s="122"/>
      <c r="D755" s="122"/>
      <c r="E755" s="122"/>
      <c r="F755" s="122"/>
      <c r="G755" s="122"/>
      <c r="H755" s="122"/>
      <c r="L755" s="261" t="s">
        <v>147</v>
      </c>
      <c r="M755" s="261"/>
      <c r="N755" s="261"/>
    </row>
    <row r="756" spans="1:16" ht="15.75" customHeight="1">
      <c r="A756" s="10" t="s">
        <v>138</v>
      </c>
      <c r="B756" s="4"/>
      <c r="C756" s="4"/>
      <c r="D756" s="4"/>
      <c r="E756" s="4"/>
      <c r="F756" s="4"/>
      <c r="G756" s="4"/>
      <c r="H756" s="4"/>
      <c r="L756" s="262"/>
      <c r="M756" s="262"/>
      <c r="N756" s="262"/>
    </row>
    <row r="757" spans="1:16" s="123" customFormat="1" ht="16.5" customHeight="1">
      <c r="A757" s="263" t="s">
        <v>139</v>
      </c>
      <c r="B757" s="263"/>
      <c r="C757" s="263"/>
      <c r="D757" s="263"/>
      <c r="E757" s="263" t="s">
        <v>141</v>
      </c>
      <c r="F757" s="263"/>
      <c r="G757" s="263"/>
      <c r="H757" s="263"/>
      <c r="I757" s="263" t="s">
        <v>142</v>
      </c>
      <c r="J757" s="263"/>
      <c r="K757" s="263"/>
      <c r="L757" s="263"/>
      <c r="M757" s="263" t="s">
        <v>143</v>
      </c>
      <c r="N757" s="263"/>
      <c r="O757" s="263"/>
      <c r="P757" s="263"/>
    </row>
    <row r="758" spans="1:16" ht="25.5" customHeight="1">
      <c r="A758" s="264" t="s">
        <v>140</v>
      </c>
      <c r="B758" s="265"/>
      <c r="C758" s="124" t="s">
        <v>145</v>
      </c>
      <c r="D758" s="131"/>
      <c r="E758" s="264" t="s">
        <v>140</v>
      </c>
      <c r="F758" s="265"/>
      <c r="G758" s="124" t="s">
        <v>145</v>
      </c>
      <c r="H758" s="131"/>
      <c r="I758" s="264" t="s">
        <v>140</v>
      </c>
      <c r="J758" s="265"/>
      <c r="K758" s="124" t="s">
        <v>145</v>
      </c>
      <c r="L758" s="131"/>
      <c r="M758" s="264" t="s">
        <v>140</v>
      </c>
      <c r="N758" s="267"/>
      <c r="O758" s="124" t="s">
        <v>145</v>
      </c>
      <c r="P758" s="132"/>
    </row>
    <row r="759" spans="1:16" ht="25.5" customHeight="1">
      <c r="A759" s="264"/>
      <c r="B759" s="266"/>
      <c r="C759" s="124" t="s">
        <v>146</v>
      </c>
      <c r="D759" s="131"/>
      <c r="E759" s="264"/>
      <c r="F759" s="266"/>
      <c r="G759" s="124" t="s">
        <v>146</v>
      </c>
      <c r="H759" s="131"/>
      <c r="I759" s="264"/>
      <c r="J759" s="266"/>
      <c r="K759" s="124" t="s">
        <v>146</v>
      </c>
      <c r="L759" s="131"/>
      <c r="M759" s="264"/>
      <c r="N759" s="267"/>
      <c r="O759" s="124" t="s">
        <v>146</v>
      </c>
      <c r="P759" s="132"/>
    </row>
    <row r="760" spans="1:16" ht="25.5" customHeight="1">
      <c r="A760" s="136" t="s">
        <v>183</v>
      </c>
      <c r="B760" s="7"/>
      <c r="C760" s="7"/>
      <c r="D760" s="7"/>
      <c r="E760" s="7"/>
      <c r="F760" s="7"/>
      <c r="G760" s="136"/>
      <c r="H760" s="137" t="s">
        <v>179</v>
      </c>
      <c r="I760" s="136"/>
      <c r="J760" s="137" t="s">
        <v>180</v>
      </c>
      <c r="K760" s="136"/>
      <c r="L760" s="7" t="s">
        <v>181</v>
      </c>
      <c r="M760" s="7"/>
      <c r="N760" s="137"/>
      <c r="O760" s="136"/>
      <c r="P760" s="137" t="s">
        <v>182</v>
      </c>
    </row>
    <row r="761" spans="1:16" ht="19.5" customHeight="1">
      <c r="A761" s="125" t="s">
        <v>144</v>
      </c>
    </row>
  </sheetData>
  <mergeCells count="720">
    <mergeCell ref="C3:C4"/>
    <mergeCell ref="D3:E3"/>
    <mergeCell ref="D4:E4"/>
    <mergeCell ref="L3:M3"/>
    <mergeCell ref="L4:M4"/>
    <mergeCell ref="O31:P31"/>
    <mergeCell ref="F3:H3"/>
    <mergeCell ref="I3:K3"/>
    <mergeCell ref="F4:H4"/>
    <mergeCell ref="I4:K4"/>
    <mergeCell ref="O3:O4"/>
    <mergeCell ref="M30:N30"/>
    <mergeCell ref="J31:J32"/>
    <mergeCell ref="L31:L32"/>
    <mergeCell ref="M31:N32"/>
    <mergeCell ref="O30:P30"/>
    <mergeCell ref="O32:P32"/>
    <mergeCell ref="A74:A75"/>
    <mergeCell ref="B74:B75"/>
    <mergeCell ref="E74:E75"/>
    <mergeCell ref="F74:F75"/>
    <mergeCell ref="I74:I75"/>
    <mergeCell ref="J74:J75"/>
    <mergeCell ref="G69:H69"/>
    <mergeCell ref="O68:P68"/>
    <mergeCell ref="M68:N68"/>
    <mergeCell ref="O69:P69"/>
    <mergeCell ref="O70:P70"/>
    <mergeCell ref="A106:C107"/>
    <mergeCell ref="D106:H106"/>
    <mergeCell ref="M106:N106"/>
    <mergeCell ref="O106:P106"/>
    <mergeCell ref="D107:E107"/>
    <mergeCell ref="G107:H107"/>
    <mergeCell ref="J107:J108"/>
    <mergeCell ref="L107:L108"/>
    <mergeCell ref="M107:N108"/>
    <mergeCell ref="O107:P107"/>
    <mergeCell ref="A108:B108"/>
    <mergeCell ref="G108:H108"/>
    <mergeCell ref="O108:P108"/>
    <mergeCell ref="C383:C384"/>
    <mergeCell ref="F383:H383"/>
    <mergeCell ref="I383:K383"/>
    <mergeCell ref="L383:M383"/>
    <mergeCell ref="O383:O384"/>
    <mergeCell ref="D384:E384"/>
    <mergeCell ref="F384:H384"/>
    <mergeCell ref="I384:K384"/>
    <mergeCell ref="L384:M384"/>
    <mergeCell ref="D383:E383"/>
    <mergeCell ref="C421:C422"/>
    <mergeCell ref="D421:E421"/>
    <mergeCell ref="F421:H421"/>
    <mergeCell ref="I421:K421"/>
    <mergeCell ref="L421:M421"/>
    <mergeCell ref="O421:O422"/>
    <mergeCell ref="D422:E422"/>
    <mergeCell ref="F422:H422"/>
    <mergeCell ref="I422:K422"/>
    <mergeCell ref="L422:M422"/>
    <mergeCell ref="F460:H460"/>
    <mergeCell ref="I460:K460"/>
    <mergeCell ref="L460:M460"/>
    <mergeCell ref="C459:C460"/>
    <mergeCell ref="D459:E459"/>
    <mergeCell ref="F459:H459"/>
    <mergeCell ref="I459:K459"/>
    <mergeCell ref="L459:M459"/>
    <mergeCell ref="O459:O460"/>
    <mergeCell ref="D460:E460"/>
    <mergeCell ref="A486:C487"/>
    <mergeCell ref="D486:H486"/>
    <mergeCell ref="M486:N486"/>
    <mergeCell ref="O486:P486"/>
    <mergeCell ref="D487:E487"/>
    <mergeCell ref="G487:H487"/>
    <mergeCell ref="J487:J488"/>
    <mergeCell ref="L487:L488"/>
    <mergeCell ref="M487:N488"/>
    <mergeCell ref="O487:P487"/>
    <mergeCell ref="A488:B488"/>
    <mergeCell ref="O488:P488"/>
    <mergeCell ref="G488:H488"/>
    <mergeCell ref="M524:N524"/>
    <mergeCell ref="O524:P524"/>
    <mergeCell ref="O525:P525"/>
    <mergeCell ref="A524:C525"/>
    <mergeCell ref="D524:H524"/>
    <mergeCell ref="D525:E525"/>
    <mergeCell ref="G525:H525"/>
    <mergeCell ref="J525:J526"/>
    <mergeCell ref="L525:L526"/>
    <mergeCell ref="M525:N526"/>
    <mergeCell ref="A526:B526"/>
    <mergeCell ref="G526:H526"/>
    <mergeCell ref="O526:P526"/>
    <mergeCell ref="A562:C563"/>
    <mergeCell ref="D562:H562"/>
    <mergeCell ref="M562:N562"/>
    <mergeCell ref="O562:P562"/>
    <mergeCell ref="D563:E563"/>
    <mergeCell ref="G563:H563"/>
    <mergeCell ref="J563:J564"/>
    <mergeCell ref="L563:L564"/>
    <mergeCell ref="M563:N564"/>
    <mergeCell ref="O563:P563"/>
    <mergeCell ref="A564:B564"/>
    <mergeCell ref="G564:H564"/>
    <mergeCell ref="O564:P564"/>
    <mergeCell ref="L679:N680"/>
    <mergeCell ref="A600:C601"/>
    <mergeCell ref="D600:H600"/>
    <mergeCell ref="M600:N600"/>
    <mergeCell ref="O600:P600"/>
    <mergeCell ref="D601:E601"/>
    <mergeCell ref="G601:H601"/>
    <mergeCell ref="J601:J602"/>
    <mergeCell ref="L601:L602"/>
    <mergeCell ref="M601:N602"/>
    <mergeCell ref="O601:P601"/>
    <mergeCell ref="A602:B602"/>
    <mergeCell ref="G602:H602"/>
    <mergeCell ref="O602:P602"/>
    <mergeCell ref="A676:C677"/>
    <mergeCell ref="D676:H676"/>
    <mergeCell ref="M676:N676"/>
    <mergeCell ref="O676:P676"/>
    <mergeCell ref="D677:E677"/>
    <mergeCell ref="G677:H677"/>
    <mergeCell ref="J677:J678"/>
    <mergeCell ref="L677:L678"/>
    <mergeCell ref="M677:N678"/>
    <mergeCell ref="O677:P677"/>
    <mergeCell ref="A678:B678"/>
    <mergeCell ref="G678:H678"/>
    <mergeCell ref="O678:P678"/>
    <mergeCell ref="L33:N34"/>
    <mergeCell ref="A36:A37"/>
    <mergeCell ref="B36:B37"/>
    <mergeCell ref="E36:E37"/>
    <mergeCell ref="F36:F37"/>
    <mergeCell ref="I36:I37"/>
    <mergeCell ref="J36:J37"/>
    <mergeCell ref="M36:M37"/>
    <mergeCell ref="A35:D35"/>
    <mergeCell ref="E35:H35"/>
    <mergeCell ref="I35:L35"/>
    <mergeCell ref="M35:P35"/>
    <mergeCell ref="D69:E69"/>
    <mergeCell ref="J69:J70"/>
    <mergeCell ref="L69:L70"/>
    <mergeCell ref="M69:N70"/>
    <mergeCell ref="A70:B70"/>
    <mergeCell ref="G70:H70"/>
    <mergeCell ref="M74:M75"/>
    <mergeCell ref="N74:N75"/>
    <mergeCell ref="C79:C80"/>
    <mergeCell ref="A32:B32"/>
    <mergeCell ref="A30:C31"/>
    <mergeCell ref="D30:H30"/>
    <mergeCell ref="D31:E31"/>
    <mergeCell ref="G31:H31"/>
    <mergeCell ref="G32:H32"/>
    <mergeCell ref="L71:N72"/>
    <mergeCell ref="A73:D73"/>
    <mergeCell ref="E73:H73"/>
    <mergeCell ref="I73:L73"/>
    <mergeCell ref="M73:P73"/>
    <mergeCell ref="L41:M41"/>
    <mergeCell ref="I41:K41"/>
    <mergeCell ref="F41:H41"/>
    <mergeCell ref="N36:N37"/>
    <mergeCell ref="C41:C42"/>
    <mergeCell ref="D41:E41"/>
    <mergeCell ref="O41:O42"/>
    <mergeCell ref="D42:E42"/>
    <mergeCell ref="F42:H42"/>
    <mergeCell ref="I42:K42"/>
    <mergeCell ref="L42:M42"/>
    <mergeCell ref="A68:C69"/>
    <mergeCell ref="D68:H68"/>
    <mergeCell ref="D79:E79"/>
    <mergeCell ref="F79:H79"/>
    <mergeCell ref="I79:K79"/>
    <mergeCell ref="L79:M79"/>
    <mergeCell ref="O79:O80"/>
    <mergeCell ref="D80:E80"/>
    <mergeCell ref="F80:H80"/>
    <mergeCell ref="I80:K80"/>
    <mergeCell ref="L80:M80"/>
    <mergeCell ref="L109:N110"/>
    <mergeCell ref="A111:D111"/>
    <mergeCell ref="E111:H111"/>
    <mergeCell ref="I111:L111"/>
    <mergeCell ref="M111:P111"/>
    <mergeCell ref="A112:A113"/>
    <mergeCell ref="B112:B113"/>
    <mergeCell ref="E112:E113"/>
    <mergeCell ref="F112:F113"/>
    <mergeCell ref="I112:I113"/>
    <mergeCell ref="J112:J113"/>
    <mergeCell ref="M112:M113"/>
    <mergeCell ref="N112:N113"/>
    <mergeCell ref="C117:C118"/>
    <mergeCell ref="D117:E117"/>
    <mergeCell ref="F117:H117"/>
    <mergeCell ref="I117:K117"/>
    <mergeCell ref="L117:M117"/>
    <mergeCell ref="O117:O118"/>
    <mergeCell ref="D118:E118"/>
    <mergeCell ref="F118:H118"/>
    <mergeCell ref="I118:K118"/>
    <mergeCell ref="L118:M118"/>
    <mergeCell ref="A144:C145"/>
    <mergeCell ref="D144:H144"/>
    <mergeCell ref="M144:N144"/>
    <mergeCell ref="O144:P144"/>
    <mergeCell ref="D145:E145"/>
    <mergeCell ref="G145:H145"/>
    <mergeCell ref="J145:J146"/>
    <mergeCell ref="L145:L146"/>
    <mergeCell ref="M145:N146"/>
    <mergeCell ref="O145:P145"/>
    <mergeCell ref="A146:B146"/>
    <mergeCell ref="G146:H146"/>
    <mergeCell ref="O146:P146"/>
    <mergeCell ref="L147:N148"/>
    <mergeCell ref="A149:D149"/>
    <mergeCell ref="E149:H149"/>
    <mergeCell ref="I149:L149"/>
    <mergeCell ref="M149:P149"/>
    <mergeCell ref="A150:A151"/>
    <mergeCell ref="B150:B151"/>
    <mergeCell ref="E150:E151"/>
    <mergeCell ref="F150:F151"/>
    <mergeCell ref="I150:I151"/>
    <mergeCell ref="J150:J151"/>
    <mergeCell ref="M150:M151"/>
    <mergeCell ref="N150:N151"/>
    <mergeCell ref="C155:C156"/>
    <mergeCell ref="D155:E155"/>
    <mergeCell ref="F155:H155"/>
    <mergeCell ref="I155:K155"/>
    <mergeCell ref="L155:M155"/>
    <mergeCell ref="O155:O156"/>
    <mergeCell ref="D156:E156"/>
    <mergeCell ref="F156:H156"/>
    <mergeCell ref="I156:K156"/>
    <mergeCell ref="L156:M156"/>
    <mergeCell ref="A182:C183"/>
    <mergeCell ref="D182:H182"/>
    <mergeCell ref="M182:N182"/>
    <mergeCell ref="O182:P182"/>
    <mergeCell ref="D183:E183"/>
    <mergeCell ref="G183:H183"/>
    <mergeCell ref="J183:J184"/>
    <mergeCell ref="L183:L184"/>
    <mergeCell ref="M183:N184"/>
    <mergeCell ref="O183:P183"/>
    <mergeCell ref="A184:B184"/>
    <mergeCell ref="G184:H184"/>
    <mergeCell ref="O184:P184"/>
    <mergeCell ref="L185:N186"/>
    <mergeCell ref="A187:D187"/>
    <mergeCell ref="E187:H187"/>
    <mergeCell ref="I187:L187"/>
    <mergeCell ref="M187:P187"/>
    <mergeCell ref="A188:A189"/>
    <mergeCell ref="B188:B189"/>
    <mergeCell ref="E188:E189"/>
    <mergeCell ref="F188:F189"/>
    <mergeCell ref="I188:I189"/>
    <mergeCell ref="J188:J189"/>
    <mergeCell ref="M188:M189"/>
    <mergeCell ref="N188:N189"/>
    <mergeCell ref="C193:C194"/>
    <mergeCell ref="D193:E193"/>
    <mergeCell ref="F193:H193"/>
    <mergeCell ref="I193:K193"/>
    <mergeCell ref="L193:M193"/>
    <mergeCell ref="O193:O194"/>
    <mergeCell ref="D194:E194"/>
    <mergeCell ref="F194:H194"/>
    <mergeCell ref="I194:K194"/>
    <mergeCell ref="L194:M194"/>
    <mergeCell ref="A220:C221"/>
    <mergeCell ref="D220:H220"/>
    <mergeCell ref="M220:N220"/>
    <mergeCell ref="O220:P220"/>
    <mergeCell ref="D221:E221"/>
    <mergeCell ref="G221:H221"/>
    <mergeCell ref="J221:J222"/>
    <mergeCell ref="L221:L222"/>
    <mergeCell ref="M221:N222"/>
    <mergeCell ref="O221:P221"/>
    <mergeCell ref="A222:B222"/>
    <mergeCell ref="G222:H222"/>
    <mergeCell ref="O222:P222"/>
    <mergeCell ref="L223:N224"/>
    <mergeCell ref="A225:D225"/>
    <mergeCell ref="E225:H225"/>
    <mergeCell ref="I225:L225"/>
    <mergeCell ref="M225:P225"/>
    <mergeCell ref="A226:A227"/>
    <mergeCell ref="B226:B227"/>
    <mergeCell ref="E226:E227"/>
    <mergeCell ref="F226:F227"/>
    <mergeCell ref="I226:I227"/>
    <mergeCell ref="J226:J227"/>
    <mergeCell ref="M226:M227"/>
    <mergeCell ref="N226:N227"/>
    <mergeCell ref="C231:C232"/>
    <mergeCell ref="D231:E231"/>
    <mergeCell ref="F231:H231"/>
    <mergeCell ref="I231:K231"/>
    <mergeCell ref="L231:M231"/>
    <mergeCell ref="O231:O232"/>
    <mergeCell ref="D232:E232"/>
    <mergeCell ref="F232:H232"/>
    <mergeCell ref="I232:K232"/>
    <mergeCell ref="L232:M232"/>
    <mergeCell ref="A258:C259"/>
    <mergeCell ref="D258:H258"/>
    <mergeCell ref="M258:N258"/>
    <mergeCell ref="O258:P258"/>
    <mergeCell ref="D259:E259"/>
    <mergeCell ref="G259:H259"/>
    <mergeCell ref="J259:J260"/>
    <mergeCell ref="L259:L260"/>
    <mergeCell ref="M259:N260"/>
    <mergeCell ref="O259:P259"/>
    <mergeCell ref="A260:B260"/>
    <mergeCell ref="G260:H260"/>
    <mergeCell ref="O260:P260"/>
    <mergeCell ref="L261:N262"/>
    <mergeCell ref="A263:D263"/>
    <mergeCell ref="E263:H263"/>
    <mergeCell ref="I263:L263"/>
    <mergeCell ref="M263:P263"/>
    <mergeCell ref="A264:A265"/>
    <mergeCell ref="B264:B265"/>
    <mergeCell ref="E264:E265"/>
    <mergeCell ref="F264:F265"/>
    <mergeCell ref="I264:I265"/>
    <mergeCell ref="J264:J265"/>
    <mergeCell ref="M264:M265"/>
    <mergeCell ref="N264:N265"/>
    <mergeCell ref="C269:C270"/>
    <mergeCell ref="D269:E269"/>
    <mergeCell ref="F269:H269"/>
    <mergeCell ref="I269:K269"/>
    <mergeCell ref="L269:M269"/>
    <mergeCell ref="O269:O270"/>
    <mergeCell ref="D270:E270"/>
    <mergeCell ref="F270:H270"/>
    <mergeCell ref="I270:K270"/>
    <mergeCell ref="L270:M270"/>
    <mergeCell ref="A296:C297"/>
    <mergeCell ref="D296:H296"/>
    <mergeCell ref="M296:N296"/>
    <mergeCell ref="O296:P296"/>
    <mergeCell ref="D297:E297"/>
    <mergeCell ref="G297:H297"/>
    <mergeCell ref="J297:J298"/>
    <mergeCell ref="L297:L298"/>
    <mergeCell ref="M297:N298"/>
    <mergeCell ref="O297:P297"/>
    <mergeCell ref="A298:B298"/>
    <mergeCell ref="G298:H298"/>
    <mergeCell ref="O298:P298"/>
    <mergeCell ref="L299:N300"/>
    <mergeCell ref="A301:D301"/>
    <mergeCell ref="E301:H301"/>
    <mergeCell ref="I301:L301"/>
    <mergeCell ref="M301:P301"/>
    <mergeCell ref="A302:A303"/>
    <mergeCell ref="B302:B303"/>
    <mergeCell ref="E302:E303"/>
    <mergeCell ref="F302:F303"/>
    <mergeCell ref="I302:I303"/>
    <mergeCell ref="J302:J303"/>
    <mergeCell ref="M302:M303"/>
    <mergeCell ref="N302:N303"/>
    <mergeCell ref="C307:C308"/>
    <mergeCell ref="D307:E307"/>
    <mergeCell ref="F307:H307"/>
    <mergeCell ref="I307:K307"/>
    <mergeCell ref="L307:M307"/>
    <mergeCell ref="O307:O308"/>
    <mergeCell ref="D308:E308"/>
    <mergeCell ref="F308:H308"/>
    <mergeCell ref="I308:K308"/>
    <mergeCell ref="L308:M308"/>
    <mergeCell ref="A334:C335"/>
    <mergeCell ref="D334:H334"/>
    <mergeCell ref="M334:N334"/>
    <mergeCell ref="O334:P334"/>
    <mergeCell ref="D335:E335"/>
    <mergeCell ref="G335:H335"/>
    <mergeCell ref="J335:J336"/>
    <mergeCell ref="L335:L336"/>
    <mergeCell ref="M335:N336"/>
    <mergeCell ref="O335:P335"/>
    <mergeCell ref="A336:B336"/>
    <mergeCell ref="G336:H336"/>
    <mergeCell ref="O336:P336"/>
    <mergeCell ref="L337:N338"/>
    <mergeCell ref="A339:D339"/>
    <mergeCell ref="E339:H339"/>
    <mergeCell ref="I339:L339"/>
    <mergeCell ref="M339:P339"/>
    <mergeCell ref="A340:A341"/>
    <mergeCell ref="B340:B341"/>
    <mergeCell ref="E340:E341"/>
    <mergeCell ref="F340:F341"/>
    <mergeCell ref="I340:I341"/>
    <mergeCell ref="J340:J341"/>
    <mergeCell ref="M340:M341"/>
    <mergeCell ref="N340:N341"/>
    <mergeCell ref="C345:C346"/>
    <mergeCell ref="D345:E345"/>
    <mergeCell ref="F345:H345"/>
    <mergeCell ref="I345:K345"/>
    <mergeCell ref="L345:M345"/>
    <mergeCell ref="O345:O346"/>
    <mergeCell ref="D346:E346"/>
    <mergeCell ref="F346:H346"/>
    <mergeCell ref="I346:K346"/>
    <mergeCell ref="L346:M346"/>
    <mergeCell ref="A372:C373"/>
    <mergeCell ref="D372:H372"/>
    <mergeCell ref="M372:N372"/>
    <mergeCell ref="O372:P372"/>
    <mergeCell ref="D373:E373"/>
    <mergeCell ref="G373:H373"/>
    <mergeCell ref="J373:J374"/>
    <mergeCell ref="L373:L374"/>
    <mergeCell ref="M373:N374"/>
    <mergeCell ref="O373:P373"/>
    <mergeCell ref="A374:B374"/>
    <mergeCell ref="G374:H374"/>
    <mergeCell ref="O374:P374"/>
    <mergeCell ref="L375:N376"/>
    <mergeCell ref="A377:D377"/>
    <mergeCell ref="E377:H377"/>
    <mergeCell ref="I377:L377"/>
    <mergeCell ref="M377:P377"/>
    <mergeCell ref="A378:A379"/>
    <mergeCell ref="B378:B379"/>
    <mergeCell ref="E378:E379"/>
    <mergeCell ref="F378:F379"/>
    <mergeCell ref="I378:I379"/>
    <mergeCell ref="J378:J379"/>
    <mergeCell ref="M378:M379"/>
    <mergeCell ref="N378:N379"/>
    <mergeCell ref="A410:C411"/>
    <mergeCell ref="D410:H410"/>
    <mergeCell ref="M410:N410"/>
    <mergeCell ref="O410:P410"/>
    <mergeCell ref="D411:E411"/>
    <mergeCell ref="G411:H411"/>
    <mergeCell ref="J411:J412"/>
    <mergeCell ref="L411:L412"/>
    <mergeCell ref="M411:N412"/>
    <mergeCell ref="O411:P411"/>
    <mergeCell ref="A412:B412"/>
    <mergeCell ref="G412:H412"/>
    <mergeCell ref="O412:P412"/>
    <mergeCell ref="L413:N414"/>
    <mergeCell ref="A415:D415"/>
    <mergeCell ref="E415:H415"/>
    <mergeCell ref="I415:L415"/>
    <mergeCell ref="M415:P415"/>
    <mergeCell ref="A416:A417"/>
    <mergeCell ref="B416:B417"/>
    <mergeCell ref="E416:E417"/>
    <mergeCell ref="F416:F417"/>
    <mergeCell ref="I416:I417"/>
    <mergeCell ref="J416:J417"/>
    <mergeCell ref="M416:M417"/>
    <mergeCell ref="N416:N417"/>
    <mergeCell ref="A448:C449"/>
    <mergeCell ref="D448:H448"/>
    <mergeCell ref="M448:N448"/>
    <mergeCell ref="O448:P448"/>
    <mergeCell ref="D449:E449"/>
    <mergeCell ref="G449:H449"/>
    <mergeCell ref="J449:J450"/>
    <mergeCell ref="L449:L450"/>
    <mergeCell ref="M449:N450"/>
    <mergeCell ref="O449:P449"/>
    <mergeCell ref="A450:B450"/>
    <mergeCell ref="G450:H450"/>
    <mergeCell ref="O450:P450"/>
    <mergeCell ref="L451:N452"/>
    <mergeCell ref="A453:D453"/>
    <mergeCell ref="E453:H453"/>
    <mergeCell ref="I453:L453"/>
    <mergeCell ref="M453:P453"/>
    <mergeCell ref="A454:A455"/>
    <mergeCell ref="B454:B455"/>
    <mergeCell ref="E454:E455"/>
    <mergeCell ref="F454:F455"/>
    <mergeCell ref="I454:I455"/>
    <mergeCell ref="J454:J455"/>
    <mergeCell ref="M454:M455"/>
    <mergeCell ref="N454:N455"/>
    <mergeCell ref="L489:N490"/>
    <mergeCell ref="A491:D491"/>
    <mergeCell ref="E491:H491"/>
    <mergeCell ref="I491:L491"/>
    <mergeCell ref="M491:P491"/>
    <mergeCell ref="A492:A493"/>
    <mergeCell ref="B492:B493"/>
    <mergeCell ref="E492:E493"/>
    <mergeCell ref="F492:F493"/>
    <mergeCell ref="I492:I493"/>
    <mergeCell ref="J492:J493"/>
    <mergeCell ref="M492:M493"/>
    <mergeCell ref="N492:N493"/>
    <mergeCell ref="C497:C498"/>
    <mergeCell ref="D497:E497"/>
    <mergeCell ref="F497:H497"/>
    <mergeCell ref="I497:K497"/>
    <mergeCell ref="L497:M497"/>
    <mergeCell ref="O497:O498"/>
    <mergeCell ref="D498:E498"/>
    <mergeCell ref="F498:H498"/>
    <mergeCell ref="I498:K498"/>
    <mergeCell ref="L498:M498"/>
    <mergeCell ref="L527:N528"/>
    <mergeCell ref="A529:D529"/>
    <mergeCell ref="E529:H529"/>
    <mergeCell ref="I529:L529"/>
    <mergeCell ref="M529:P529"/>
    <mergeCell ref="A530:A531"/>
    <mergeCell ref="B530:B531"/>
    <mergeCell ref="F530:F531"/>
    <mergeCell ref="I530:I531"/>
    <mergeCell ref="J530:J531"/>
    <mergeCell ref="M530:M531"/>
    <mergeCell ref="N530:N531"/>
    <mergeCell ref="E530:E531"/>
    <mergeCell ref="C535:C536"/>
    <mergeCell ref="D535:E535"/>
    <mergeCell ref="F535:H535"/>
    <mergeCell ref="I535:K535"/>
    <mergeCell ref="L535:M535"/>
    <mergeCell ref="O535:O536"/>
    <mergeCell ref="D536:E536"/>
    <mergeCell ref="F536:H536"/>
    <mergeCell ref="I536:K536"/>
    <mergeCell ref="L536:M536"/>
    <mergeCell ref="L565:N566"/>
    <mergeCell ref="A567:D567"/>
    <mergeCell ref="E567:H567"/>
    <mergeCell ref="I567:L567"/>
    <mergeCell ref="M567:P567"/>
    <mergeCell ref="A568:A569"/>
    <mergeCell ref="B568:B569"/>
    <mergeCell ref="E568:E569"/>
    <mergeCell ref="F568:F569"/>
    <mergeCell ref="I568:I569"/>
    <mergeCell ref="J568:J569"/>
    <mergeCell ref="M568:M569"/>
    <mergeCell ref="N568:N569"/>
    <mergeCell ref="C573:C574"/>
    <mergeCell ref="D573:E573"/>
    <mergeCell ref="F573:H573"/>
    <mergeCell ref="I573:K573"/>
    <mergeCell ref="L573:M573"/>
    <mergeCell ref="O573:O574"/>
    <mergeCell ref="D574:E574"/>
    <mergeCell ref="F574:H574"/>
    <mergeCell ref="I574:K574"/>
    <mergeCell ref="L574:M574"/>
    <mergeCell ref="L603:N604"/>
    <mergeCell ref="A605:D605"/>
    <mergeCell ref="E605:H605"/>
    <mergeCell ref="I605:L605"/>
    <mergeCell ref="M605:P605"/>
    <mergeCell ref="A606:A607"/>
    <mergeCell ref="B606:B607"/>
    <mergeCell ref="E606:E607"/>
    <mergeCell ref="F606:F607"/>
    <mergeCell ref="I606:I607"/>
    <mergeCell ref="J606:J607"/>
    <mergeCell ref="M606:M607"/>
    <mergeCell ref="N606:N607"/>
    <mergeCell ref="C611:C612"/>
    <mergeCell ref="D611:E611"/>
    <mergeCell ref="F611:H611"/>
    <mergeCell ref="I611:K611"/>
    <mergeCell ref="L611:M611"/>
    <mergeCell ref="O611:O612"/>
    <mergeCell ref="D612:E612"/>
    <mergeCell ref="F612:H612"/>
    <mergeCell ref="I612:K612"/>
    <mergeCell ref="L612:M612"/>
    <mergeCell ref="A638:C639"/>
    <mergeCell ref="D638:H638"/>
    <mergeCell ref="M638:N638"/>
    <mergeCell ref="O638:P638"/>
    <mergeCell ref="D639:E639"/>
    <mergeCell ref="G639:H639"/>
    <mergeCell ref="J639:J640"/>
    <mergeCell ref="L639:L640"/>
    <mergeCell ref="M639:N640"/>
    <mergeCell ref="O639:P639"/>
    <mergeCell ref="A640:B640"/>
    <mergeCell ref="G640:H640"/>
    <mergeCell ref="O640:P640"/>
    <mergeCell ref="L641:N642"/>
    <mergeCell ref="A643:D643"/>
    <mergeCell ref="E643:H643"/>
    <mergeCell ref="I643:L643"/>
    <mergeCell ref="M643:P643"/>
    <mergeCell ref="A644:A645"/>
    <mergeCell ref="B644:B645"/>
    <mergeCell ref="E644:E645"/>
    <mergeCell ref="F644:F645"/>
    <mergeCell ref="I644:I645"/>
    <mergeCell ref="J644:J645"/>
    <mergeCell ref="M644:M645"/>
    <mergeCell ref="N644:N645"/>
    <mergeCell ref="C649:C650"/>
    <mergeCell ref="D649:E649"/>
    <mergeCell ref="F649:H649"/>
    <mergeCell ref="I649:K649"/>
    <mergeCell ref="L649:M649"/>
    <mergeCell ref="O649:O650"/>
    <mergeCell ref="D650:E650"/>
    <mergeCell ref="F650:H650"/>
    <mergeCell ref="I650:K650"/>
    <mergeCell ref="L650:M650"/>
    <mergeCell ref="A681:D681"/>
    <mergeCell ref="E681:H681"/>
    <mergeCell ref="I681:L681"/>
    <mergeCell ref="M681:P681"/>
    <mergeCell ref="A682:A683"/>
    <mergeCell ref="B682:B683"/>
    <mergeCell ref="E682:E683"/>
    <mergeCell ref="F682:F683"/>
    <mergeCell ref="I682:I683"/>
    <mergeCell ref="J682:J683"/>
    <mergeCell ref="M682:M683"/>
    <mergeCell ref="N682:N683"/>
    <mergeCell ref="C687:C688"/>
    <mergeCell ref="D687:E687"/>
    <mergeCell ref="F687:H687"/>
    <mergeCell ref="I687:K687"/>
    <mergeCell ref="L687:M687"/>
    <mergeCell ref="O687:O688"/>
    <mergeCell ref="D688:E688"/>
    <mergeCell ref="F688:H688"/>
    <mergeCell ref="I688:K688"/>
    <mergeCell ref="L688:M688"/>
    <mergeCell ref="A714:C715"/>
    <mergeCell ref="D714:H714"/>
    <mergeCell ref="M714:N714"/>
    <mergeCell ref="O714:P714"/>
    <mergeCell ref="D715:E715"/>
    <mergeCell ref="G715:H715"/>
    <mergeCell ref="J715:J716"/>
    <mergeCell ref="L715:L716"/>
    <mergeCell ref="M715:N716"/>
    <mergeCell ref="O715:P715"/>
    <mergeCell ref="A716:B716"/>
    <mergeCell ref="G716:H716"/>
    <mergeCell ref="O716:P716"/>
    <mergeCell ref="L717:N718"/>
    <mergeCell ref="A719:D719"/>
    <mergeCell ref="E719:H719"/>
    <mergeCell ref="I719:L719"/>
    <mergeCell ref="M719:P719"/>
    <mergeCell ref="A720:A721"/>
    <mergeCell ref="B720:B721"/>
    <mergeCell ref="E720:E721"/>
    <mergeCell ref="F720:F721"/>
    <mergeCell ref="I720:I721"/>
    <mergeCell ref="J720:J721"/>
    <mergeCell ref="M720:M721"/>
    <mergeCell ref="N720:N721"/>
    <mergeCell ref="C725:C726"/>
    <mergeCell ref="D725:E725"/>
    <mergeCell ref="F725:H725"/>
    <mergeCell ref="I725:K725"/>
    <mergeCell ref="L725:M725"/>
    <mergeCell ref="O725:O726"/>
    <mergeCell ref="D726:E726"/>
    <mergeCell ref="F726:H726"/>
    <mergeCell ref="I726:K726"/>
    <mergeCell ref="L726:M726"/>
    <mergeCell ref="A752:C753"/>
    <mergeCell ref="D752:H752"/>
    <mergeCell ref="M752:N752"/>
    <mergeCell ref="O752:P752"/>
    <mergeCell ref="D753:E753"/>
    <mergeCell ref="G753:H753"/>
    <mergeCell ref="J753:J754"/>
    <mergeCell ref="L753:L754"/>
    <mergeCell ref="M753:N754"/>
    <mergeCell ref="O753:P753"/>
    <mergeCell ref="A754:B754"/>
    <mergeCell ref="G754:H754"/>
    <mergeCell ref="O754:P754"/>
    <mergeCell ref="L755:N756"/>
    <mergeCell ref="A757:D757"/>
    <mergeCell ref="E757:H757"/>
    <mergeCell ref="I757:L757"/>
    <mergeCell ref="M757:P757"/>
    <mergeCell ref="A758:A759"/>
    <mergeCell ref="B758:B759"/>
    <mergeCell ref="E758:E759"/>
    <mergeCell ref="F758:F759"/>
    <mergeCell ref="I758:I759"/>
    <mergeCell ref="J758:J759"/>
    <mergeCell ref="M758:M759"/>
    <mergeCell ref="N758:N759"/>
  </mergeCells>
  <phoneticPr fontId="3"/>
  <conditionalFormatting sqref="A6">
    <cfRule type="cellIs" dxfId="41" priority="39" stopIfTrue="1" operator="equal">
      <formula>""</formula>
    </cfRule>
  </conditionalFormatting>
  <conditionalFormatting sqref="A33">
    <cfRule type="expression" dxfId="40" priority="40" stopIfTrue="1">
      <formula>ISBLANK(A6)</formula>
    </cfRule>
  </conditionalFormatting>
  <conditionalFormatting sqref="A44">
    <cfRule type="cellIs" dxfId="39" priority="37" stopIfTrue="1" operator="equal">
      <formula>""</formula>
    </cfRule>
  </conditionalFormatting>
  <conditionalFormatting sqref="A71">
    <cfRule type="expression" dxfId="38" priority="38" stopIfTrue="1">
      <formula>ISBLANK(A44)</formula>
    </cfRule>
  </conditionalFormatting>
  <conditionalFormatting sqref="A82">
    <cfRule type="cellIs" dxfId="37" priority="35" stopIfTrue="1" operator="equal">
      <formula>""</formula>
    </cfRule>
  </conditionalFormatting>
  <conditionalFormatting sqref="A109">
    <cfRule type="expression" dxfId="36" priority="36" stopIfTrue="1">
      <formula>ISBLANK(A82)</formula>
    </cfRule>
  </conditionalFormatting>
  <conditionalFormatting sqref="A120">
    <cfRule type="cellIs" dxfId="35" priority="33" stopIfTrue="1" operator="equal">
      <formula>""</formula>
    </cfRule>
  </conditionalFormatting>
  <conditionalFormatting sqref="A147">
    <cfRule type="expression" dxfId="34" priority="34" stopIfTrue="1">
      <formula>ISBLANK(A120)</formula>
    </cfRule>
  </conditionalFormatting>
  <conditionalFormatting sqref="A158">
    <cfRule type="cellIs" dxfId="33" priority="31" stopIfTrue="1" operator="equal">
      <formula>""</formula>
    </cfRule>
  </conditionalFormatting>
  <conditionalFormatting sqref="A185">
    <cfRule type="expression" dxfId="32" priority="32" stopIfTrue="1">
      <formula>ISBLANK(A158)</formula>
    </cfRule>
  </conditionalFormatting>
  <conditionalFormatting sqref="A196">
    <cfRule type="cellIs" dxfId="31" priority="29" stopIfTrue="1" operator="equal">
      <formula>""</formula>
    </cfRule>
  </conditionalFormatting>
  <conditionalFormatting sqref="A223">
    <cfRule type="expression" dxfId="30" priority="30" stopIfTrue="1">
      <formula>ISBLANK(A196)</formula>
    </cfRule>
  </conditionalFormatting>
  <conditionalFormatting sqref="A234">
    <cfRule type="cellIs" dxfId="29" priority="27" stopIfTrue="1" operator="equal">
      <formula>""</formula>
    </cfRule>
  </conditionalFormatting>
  <conditionalFormatting sqref="A261">
    <cfRule type="expression" dxfId="28" priority="28" stopIfTrue="1">
      <formula>ISBLANK(A234)</formula>
    </cfRule>
  </conditionalFormatting>
  <conditionalFormatting sqref="A272">
    <cfRule type="cellIs" dxfId="27" priority="25" stopIfTrue="1" operator="equal">
      <formula>""</formula>
    </cfRule>
  </conditionalFormatting>
  <conditionalFormatting sqref="A299">
    <cfRule type="expression" dxfId="26" priority="26" stopIfTrue="1">
      <formula>ISBLANK(A272)</formula>
    </cfRule>
  </conditionalFormatting>
  <conditionalFormatting sqref="A310">
    <cfRule type="cellIs" dxfId="25" priority="23" stopIfTrue="1" operator="equal">
      <formula>""</formula>
    </cfRule>
  </conditionalFormatting>
  <conditionalFormatting sqref="A337">
    <cfRule type="expression" dxfId="24" priority="24" stopIfTrue="1">
      <formula>ISBLANK(A310)</formula>
    </cfRule>
  </conditionalFormatting>
  <conditionalFormatting sqref="A348">
    <cfRule type="cellIs" dxfId="23" priority="21" stopIfTrue="1" operator="equal">
      <formula>""</formula>
    </cfRule>
  </conditionalFormatting>
  <conditionalFormatting sqref="A375">
    <cfRule type="expression" dxfId="22" priority="22" stopIfTrue="1">
      <formula>ISBLANK(A348)</formula>
    </cfRule>
  </conditionalFormatting>
  <conditionalFormatting sqref="A386">
    <cfRule type="cellIs" dxfId="21" priority="19" stopIfTrue="1" operator="equal">
      <formula>""</formula>
    </cfRule>
  </conditionalFormatting>
  <conditionalFormatting sqref="A413">
    <cfRule type="expression" dxfId="20" priority="20" stopIfTrue="1">
      <formula>ISBLANK(A386)</formula>
    </cfRule>
  </conditionalFormatting>
  <conditionalFormatting sqref="A424">
    <cfRule type="cellIs" dxfId="19" priority="17" stopIfTrue="1" operator="equal">
      <formula>""</formula>
    </cfRule>
  </conditionalFormatting>
  <conditionalFormatting sqref="A451">
    <cfRule type="expression" dxfId="18" priority="18" stopIfTrue="1">
      <formula>ISBLANK(A424)</formula>
    </cfRule>
  </conditionalFormatting>
  <conditionalFormatting sqref="A462">
    <cfRule type="cellIs" dxfId="17" priority="15" stopIfTrue="1" operator="equal">
      <formula>""</formula>
    </cfRule>
  </conditionalFormatting>
  <conditionalFormatting sqref="A489">
    <cfRule type="expression" dxfId="16" priority="16" stopIfTrue="1">
      <formula>ISBLANK(A462)</formula>
    </cfRule>
  </conditionalFormatting>
  <conditionalFormatting sqref="A500">
    <cfRule type="cellIs" dxfId="15" priority="13" stopIfTrue="1" operator="equal">
      <formula>""</formula>
    </cfRule>
  </conditionalFormatting>
  <conditionalFormatting sqref="A527">
    <cfRule type="expression" dxfId="14" priority="14" stopIfTrue="1">
      <formula>ISBLANK(A500)</formula>
    </cfRule>
  </conditionalFormatting>
  <conditionalFormatting sqref="A538">
    <cfRule type="cellIs" dxfId="13" priority="11" stopIfTrue="1" operator="equal">
      <formula>""</formula>
    </cfRule>
  </conditionalFormatting>
  <conditionalFormatting sqref="A565">
    <cfRule type="expression" dxfId="12" priority="12" stopIfTrue="1">
      <formula>ISBLANK(A538)</formula>
    </cfRule>
  </conditionalFormatting>
  <conditionalFormatting sqref="A576">
    <cfRule type="cellIs" dxfId="11" priority="9" stopIfTrue="1" operator="equal">
      <formula>""</formula>
    </cfRule>
  </conditionalFormatting>
  <conditionalFormatting sqref="A603">
    <cfRule type="expression" dxfId="10" priority="10" stopIfTrue="1">
      <formula>ISBLANK(A576)</formula>
    </cfRule>
  </conditionalFormatting>
  <conditionalFormatting sqref="A614">
    <cfRule type="cellIs" dxfId="9" priority="7" stopIfTrue="1" operator="equal">
      <formula>""</formula>
    </cfRule>
  </conditionalFormatting>
  <conditionalFormatting sqref="A641">
    <cfRule type="expression" dxfId="8" priority="8" stopIfTrue="1">
      <formula>ISBLANK(A614)</formula>
    </cfRule>
  </conditionalFormatting>
  <conditionalFormatting sqref="A652">
    <cfRule type="cellIs" dxfId="7" priority="5" stopIfTrue="1" operator="equal">
      <formula>""</formula>
    </cfRule>
  </conditionalFormatting>
  <conditionalFormatting sqref="A679">
    <cfRule type="expression" dxfId="6" priority="6" stopIfTrue="1">
      <formula>ISBLANK(A652)</formula>
    </cfRule>
  </conditionalFormatting>
  <conditionalFormatting sqref="A690">
    <cfRule type="cellIs" dxfId="5" priority="3" stopIfTrue="1" operator="equal">
      <formula>""</formula>
    </cfRule>
  </conditionalFormatting>
  <conditionalFormatting sqref="A717">
    <cfRule type="expression" dxfId="4" priority="4" stopIfTrue="1">
      <formula>ISBLANK(A690)</formula>
    </cfRule>
  </conditionalFormatting>
  <conditionalFormatting sqref="A728">
    <cfRule type="cellIs" dxfId="3" priority="1" stopIfTrue="1" operator="equal">
      <formula>""</formula>
    </cfRule>
  </conditionalFormatting>
  <conditionalFormatting sqref="A755">
    <cfRule type="expression" dxfId="2" priority="2" stopIfTrue="1">
      <formula>ISBLANK(A728)</formula>
    </cfRule>
  </conditionalFormatting>
  <dataValidations count="3">
    <dataValidation imeMode="hiragana" allowBlank="1" showInputMessage="1" showErrorMessage="1" sqref="F1:F2 S4 F4:N4 F40 F42:N42 S42 F80:N80 S80 F118:N118 S118 F156:N156 S156 F194:N194 S194 F232:N232 S232 F270:N270 S270 F308:N308 S308 F346:N346 S384 F384:N384 S422 F422:N422 S460 F460:N460 S498 F498:N498 S346 F536:N536 S574 F574:N574 S612 F612:N612 S650 F650:N650 S688 F688:N688 S726 F726:N726 F724 F686 F648 F610 F572 F534 F496 F458 F420 F382 F344 F306 F268 F230 F192 F154 F116 F78 S536" xr:uid="{00000000-0002-0000-0100-000000000000}"/>
    <dataValidation imeMode="hiragana" allowBlank="1" showInputMessage="1" showErrorMessage="1" errorTitle="東西南北からひとつ選んでください" error="このセルがスタートキーになっています_x000a_入力すると集計計算が始まります" sqref="A6 A44 A82 A120 A158 A196 A234 A272 A310 A348 A386 A424 A462 A500 A538 A576 A614 A652 A690 A728" xr:uid="{00000000-0002-0000-0100-000001000000}"/>
    <dataValidation type="list" allowBlank="1" showInputMessage="1" showErrorMessage="1" sqref="P726 P42 P80 P118 P156 P194 P232 P270 P308 P346 P384 P422 P460 P498 P536 P574 P612 P650 P688 P4" xr:uid="{00000000-0002-0000-0100-000002000000}">
      <formula1>OFFSET($R7,MATCH(P3,種類,0),1,1,3)</formula1>
    </dataValidation>
  </dataValidations>
  <pageMargins left="0.39370078740157483" right="0.19685039370078741" top="0.39370078740157483" bottom="0.35433070866141736" header="0.31496062992125984" footer="0.51181102362204722"/>
  <pageSetup paperSize="9" scale="86" fitToHeight="20" orientation="portrait" blackAndWhite="1" r:id="rId1"/>
  <headerFooter alignWithMargins="0"/>
  <rowBreaks count="19" manualBreakCount="19">
    <brk id="39" max="15" man="1"/>
    <brk id="77" max="15" man="1"/>
    <brk id="115" max="15" man="1"/>
    <brk id="153" max="15" man="1"/>
    <brk id="191" max="15" man="1"/>
    <brk id="229" max="15" man="1"/>
    <brk id="267" max="15" man="1"/>
    <brk id="305" max="15" man="1"/>
    <brk id="343" max="15" man="1"/>
    <brk id="381" max="15" man="1"/>
    <brk id="419" max="15" man="1"/>
    <brk id="457" max="15" man="1"/>
    <brk id="495" max="15" man="1"/>
    <brk id="533" max="15" man="1"/>
    <brk id="571" max="15" man="1"/>
    <brk id="609" max="15" man="1"/>
    <brk id="647" max="15" man="1"/>
    <brk id="685" max="15" man="1"/>
    <brk id="72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38100</xdr:rowOff>
                  </from>
                  <to>
                    <xdr:col>7</xdr:col>
                    <xdr:colOff>762000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19050</xdr:rowOff>
                  </from>
                  <to>
                    <xdr:col>10</xdr:col>
                    <xdr:colOff>9525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38100</xdr:rowOff>
                  </from>
                  <to>
                    <xdr:col>13</xdr:col>
                    <xdr:colOff>752475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14</xdr:col>
                    <xdr:colOff>28575</xdr:colOff>
                    <xdr:row>37</xdr:row>
                    <xdr:rowOff>38100</xdr:rowOff>
                  </from>
                  <to>
                    <xdr:col>15</xdr:col>
                    <xdr:colOff>781050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8" name="Check Box 4120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38100</xdr:rowOff>
                  </from>
                  <to>
                    <xdr:col>7</xdr:col>
                    <xdr:colOff>752475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9" name="Check Box 4121">
              <controlPr defaultSize="0" autoFill="0" autoLine="0" autoPict="0">
                <anchor moveWithCells="1">
                  <from>
                    <xdr:col>8</xdr:col>
                    <xdr:colOff>9525</xdr:colOff>
                    <xdr:row>75</xdr:row>
                    <xdr:rowOff>19050</xdr:rowOff>
                  </from>
                  <to>
                    <xdr:col>10</xdr:col>
                    <xdr:colOff>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0" name="Check Box 4122">
              <controlPr defaultSize="0" autoFill="0" autoLine="0" autoPict="0">
                <anchor moveWithCells="1">
                  <from>
                    <xdr:col>10</xdr:col>
                    <xdr:colOff>9525</xdr:colOff>
                    <xdr:row>75</xdr:row>
                    <xdr:rowOff>38100</xdr:rowOff>
                  </from>
                  <to>
                    <xdr:col>13</xdr:col>
                    <xdr:colOff>742950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1" name="Check Box 4123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38100</xdr:rowOff>
                  </from>
                  <to>
                    <xdr:col>15</xdr:col>
                    <xdr:colOff>771525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2" name="Check Box 4128">
              <controlPr defaultSize="0" autoFill="0" autoLine="0" autoPict="0">
                <anchor moveWithCells="1">
                  <from>
                    <xdr:col>6</xdr:col>
                    <xdr:colOff>19050</xdr:colOff>
                    <xdr:row>113</xdr:row>
                    <xdr:rowOff>0</xdr:rowOff>
                  </from>
                  <to>
                    <xdr:col>7</xdr:col>
                    <xdr:colOff>752475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3" name="Check Box 4129">
              <controlPr defaultSize="0" autoFill="0" autoLine="0" autoPict="0">
                <anchor moveWithCells="1">
                  <from>
                    <xdr:col>8</xdr:col>
                    <xdr:colOff>9525</xdr:colOff>
                    <xdr:row>112</xdr:row>
                    <xdr:rowOff>314325</xdr:rowOff>
                  </from>
                  <to>
                    <xdr:col>10</xdr:col>
                    <xdr:colOff>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4" name="Check Box 4130">
              <controlPr defaultSize="0" autoFill="0" autoLine="0" autoPict="0">
                <anchor moveWithCells="1">
                  <from>
                    <xdr:col>10</xdr:col>
                    <xdr:colOff>9525</xdr:colOff>
                    <xdr:row>113</xdr:row>
                    <xdr:rowOff>0</xdr:rowOff>
                  </from>
                  <to>
                    <xdr:col>13</xdr:col>
                    <xdr:colOff>742950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5" name="Check Box 4131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0</xdr:rowOff>
                  </from>
                  <to>
                    <xdr:col>15</xdr:col>
                    <xdr:colOff>771525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6" name="Check Box 4132">
              <controlPr defaultSize="0" autoFill="0" autoLine="0" autoPict="0">
                <anchor moveWithCells="1">
                  <from>
                    <xdr:col>6</xdr:col>
                    <xdr:colOff>19050</xdr:colOff>
                    <xdr:row>151</xdr:row>
                    <xdr:rowOff>19050</xdr:rowOff>
                  </from>
                  <to>
                    <xdr:col>7</xdr:col>
                    <xdr:colOff>752475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7" name="Check Box 4133">
              <controlPr defaultSize="0" autoFill="0" autoLine="0" autoPict="0">
                <anchor moveWithCells="1">
                  <from>
                    <xdr:col>8</xdr:col>
                    <xdr:colOff>9525</xdr:colOff>
                    <xdr:row>151</xdr:row>
                    <xdr:rowOff>0</xdr:rowOff>
                  </from>
                  <to>
                    <xdr:col>10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8" name="Check Box 4134">
              <controlPr defaultSize="0" autoFill="0" autoLine="0" autoPict="0">
                <anchor moveWithCells="1">
                  <from>
                    <xdr:col>10</xdr:col>
                    <xdr:colOff>9525</xdr:colOff>
                    <xdr:row>151</xdr:row>
                    <xdr:rowOff>19050</xdr:rowOff>
                  </from>
                  <to>
                    <xdr:col>13</xdr:col>
                    <xdr:colOff>742950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9" name="Check Box 4135">
              <controlPr defaultSize="0" autoFill="0" autoLine="0" autoPict="0">
                <anchor moveWithCells="1">
                  <from>
                    <xdr:col>14</xdr:col>
                    <xdr:colOff>19050</xdr:colOff>
                    <xdr:row>151</xdr:row>
                    <xdr:rowOff>19050</xdr:rowOff>
                  </from>
                  <to>
                    <xdr:col>15</xdr:col>
                    <xdr:colOff>771525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0" name="Check Box 4136">
              <controlPr defaultSize="0" autoFill="0" autoLine="0" autoPict="0">
                <anchor moveWithCells="1">
                  <from>
                    <xdr:col>6</xdr:col>
                    <xdr:colOff>19050</xdr:colOff>
                    <xdr:row>189</xdr:row>
                    <xdr:rowOff>0</xdr:rowOff>
                  </from>
                  <to>
                    <xdr:col>7</xdr:col>
                    <xdr:colOff>752475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1" name="Check Box 4137">
              <controlPr defaultSize="0" autoFill="0" autoLine="0" autoPict="0">
                <anchor moveWithCells="1">
                  <from>
                    <xdr:col>8</xdr:col>
                    <xdr:colOff>9525</xdr:colOff>
                    <xdr:row>188</xdr:row>
                    <xdr:rowOff>314325</xdr:rowOff>
                  </from>
                  <to>
                    <xdr:col>10</xdr:col>
                    <xdr:colOff>0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2" name="Check Box 4138">
              <controlPr defaultSize="0" autoFill="0" autoLine="0" autoPict="0">
                <anchor moveWithCells="1">
                  <from>
                    <xdr:col>10</xdr:col>
                    <xdr:colOff>9525</xdr:colOff>
                    <xdr:row>189</xdr:row>
                    <xdr:rowOff>0</xdr:rowOff>
                  </from>
                  <to>
                    <xdr:col>13</xdr:col>
                    <xdr:colOff>742950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3" name="Check Box 4139">
              <controlPr defaultSize="0" autoFill="0" autoLine="0" autoPict="0">
                <anchor moveWithCells="1">
                  <from>
                    <xdr:col>14</xdr:col>
                    <xdr:colOff>19050</xdr:colOff>
                    <xdr:row>189</xdr:row>
                    <xdr:rowOff>0</xdr:rowOff>
                  </from>
                  <to>
                    <xdr:col>15</xdr:col>
                    <xdr:colOff>771525</xdr:colOff>
                    <xdr:row>189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4" name="Check Box 4140">
              <controlPr defaultSize="0" autoFill="0" autoLine="0" autoPict="0">
                <anchor moveWithCells="1">
                  <from>
                    <xdr:col>6</xdr:col>
                    <xdr:colOff>19050</xdr:colOff>
                    <xdr:row>227</xdr:row>
                    <xdr:rowOff>9525</xdr:rowOff>
                  </from>
                  <to>
                    <xdr:col>7</xdr:col>
                    <xdr:colOff>752475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5" name="Check Box 4141">
              <controlPr defaultSize="0" autoFill="0" autoLine="0" autoPict="0">
                <anchor moveWithCells="1">
                  <from>
                    <xdr:col>8</xdr:col>
                    <xdr:colOff>9525</xdr:colOff>
                    <xdr:row>226</xdr:row>
                    <xdr:rowOff>323850</xdr:rowOff>
                  </from>
                  <to>
                    <xdr:col>10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6" name="Check Box 4142">
              <controlPr defaultSize="0" autoFill="0" autoLine="0" autoPict="0">
                <anchor moveWithCells="1">
                  <from>
                    <xdr:col>10</xdr:col>
                    <xdr:colOff>9525</xdr:colOff>
                    <xdr:row>227</xdr:row>
                    <xdr:rowOff>9525</xdr:rowOff>
                  </from>
                  <to>
                    <xdr:col>13</xdr:col>
                    <xdr:colOff>742950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7" name="Check Box 4143">
              <controlPr defaultSize="0" autoFill="0" autoLine="0" autoPict="0">
                <anchor moveWithCells="1">
                  <from>
                    <xdr:col>14</xdr:col>
                    <xdr:colOff>19050</xdr:colOff>
                    <xdr:row>227</xdr:row>
                    <xdr:rowOff>9525</xdr:rowOff>
                  </from>
                  <to>
                    <xdr:col>15</xdr:col>
                    <xdr:colOff>771525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28" name="Check Box 4144">
              <controlPr defaultSize="0" autoFill="0" autoLine="0" autoPict="0">
                <anchor moveWithCells="1">
                  <from>
                    <xdr:col>6</xdr:col>
                    <xdr:colOff>9525</xdr:colOff>
                    <xdr:row>264</xdr:row>
                    <xdr:rowOff>323850</xdr:rowOff>
                  </from>
                  <to>
                    <xdr:col>7</xdr:col>
                    <xdr:colOff>742950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29" name="Check Box 4145">
              <controlPr defaultSize="0" autoFill="0" autoLine="0" autoPict="0">
                <anchor moveWithCells="1">
                  <from>
                    <xdr:col>7</xdr:col>
                    <xdr:colOff>790575</xdr:colOff>
                    <xdr:row>264</xdr:row>
                    <xdr:rowOff>304800</xdr:rowOff>
                  </from>
                  <to>
                    <xdr:col>9</xdr:col>
                    <xdr:colOff>771525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0" name="Check Box 4146">
              <controlPr defaultSize="0" autoFill="0" autoLine="0" autoPict="0">
                <anchor moveWithCells="1">
                  <from>
                    <xdr:col>9</xdr:col>
                    <xdr:colOff>781050</xdr:colOff>
                    <xdr:row>264</xdr:row>
                    <xdr:rowOff>323850</xdr:rowOff>
                  </from>
                  <to>
                    <xdr:col>13</xdr:col>
                    <xdr:colOff>733425</xdr:colOff>
                    <xdr:row>265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31" name="Check Box 4147">
              <controlPr defaultSize="0" autoFill="0" autoLine="0" autoPict="0">
                <anchor moveWithCells="1">
                  <from>
                    <xdr:col>14</xdr:col>
                    <xdr:colOff>9525</xdr:colOff>
                    <xdr:row>264</xdr:row>
                    <xdr:rowOff>323850</xdr:rowOff>
                  </from>
                  <to>
                    <xdr:col>15</xdr:col>
                    <xdr:colOff>762000</xdr:colOff>
                    <xdr:row>265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2" name="Check Box 4148">
              <controlPr defaultSize="0" autoFill="0" autoLine="0" autoPict="0">
                <anchor moveWithCells="1">
                  <from>
                    <xdr:col>6</xdr:col>
                    <xdr:colOff>19050</xdr:colOff>
                    <xdr:row>303</xdr:row>
                    <xdr:rowOff>9525</xdr:rowOff>
                  </from>
                  <to>
                    <xdr:col>7</xdr:col>
                    <xdr:colOff>752475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3" name="Check Box 4149">
              <controlPr defaultSize="0" autoFill="0" autoLine="0" autoPict="0">
                <anchor moveWithCells="1">
                  <from>
                    <xdr:col>8</xdr:col>
                    <xdr:colOff>9525</xdr:colOff>
                    <xdr:row>302</xdr:row>
                    <xdr:rowOff>314325</xdr:rowOff>
                  </from>
                  <to>
                    <xdr:col>10</xdr:col>
                    <xdr:colOff>0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4" name="Check Box 4150">
              <controlPr defaultSize="0" autoFill="0" autoLine="0" autoPict="0">
                <anchor moveWithCells="1">
                  <from>
                    <xdr:col>10</xdr:col>
                    <xdr:colOff>9525</xdr:colOff>
                    <xdr:row>303</xdr:row>
                    <xdr:rowOff>9525</xdr:rowOff>
                  </from>
                  <to>
                    <xdr:col>13</xdr:col>
                    <xdr:colOff>742950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5" name="Check Box 4151">
              <controlPr defaultSize="0" autoFill="0" autoLine="0" autoPict="0">
                <anchor moveWithCells="1">
                  <from>
                    <xdr:col>14</xdr:col>
                    <xdr:colOff>19050</xdr:colOff>
                    <xdr:row>303</xdr:row>
                    <xdr:rowOff>9525</xdr:rowOff>
                  </from>
                  <to>
                    <xdr:col>15</xdr:col>
                    <xdr:colOff>771525</xdr:colOff>
                    <xdr:row>303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6" name="Check Box 4152">
              <controlPr defaultSize="0" autoFill="0" autoLine="0" autoPict="0">
                <anchor moveWithCells="1">
                  <from>
                    <xdr:col>6</xdr:col>
                    <xdr:colOff>9525</xdr:colOff>
                    <xdr:row>340</xdr:row>
                    <xdr:rowOff>323850</xdr:rowOff>
                  </from>
                  <to>
                    <xdr:col>7</xdr:col>
                    <xdr:colOff>742950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37" name="Check Box 4153">
              <controlPr defaultSize="0" autoFill="0" autoLine="0" autoPict="0">
                <anchor moveWithCells="1">
                  <from>
                    <xdr:col>7</xdr:col>
                    <xdr:colOff>790575</xdr:colOff>
                    <xdr:row>340</xdr:row>
                    <xdr:rowOff>304800</xdr:rowOff>
                  </from>
                  <to>
                    <xdr:col>9</xdr:col>
                    <xdr:colOff>771525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38" name="Check Box 4154">
              <controlPr defaultSize="0" autoFill="0" autoLine="0" autoPict="0">
                <anchor moveWithCells="1">
                  <from>
                    <xdr:col>9</xdr:col>
                    <xdr:colOff>781050</xdr:colOff>
                    <xdr:row>340</xdr:row>
                    <xdr:rowOff>323850</xdr:rowOff>
                  </from>
                  <to>
                    <xdr:col>13</xdr:col>
                    <xdr:colOff>733425</xdr:colOff>
                    <xdr:row>341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39" name="Check Box 4155">
              <controlPr defaultSize="0" autoFill="0" autoLine="0" autoPict="0">
                <anchor moveWithCells="1">
                  <from>
                    <xdr:col>14</xdr:col>
                    <xdr:colOff>9525</xdr:colOff>
                    <xdr:row>340</xdr:row>
                    <xdr:rowOff>323850</xdr:rowOff>
                  </from>
                  <to>
                    <xdr:col>15</xdr:col>
                    <xdr:colOff>762000</xdr:colOff>
                    <xdr:row>341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40" name="Check Box 4156">
              <controlPr defaultSize="0" autoFill="0" autoLine="0" autoPict="0">
                <anchor moveWithCells="1">
                  <from>
                    <xdr:col>5</xdr:col>
                    <xdr:colOff>790575</xdr:colOff>
                    <xdr:row>379</xdr:row>
                    <xdr:rowOff>9525</xdr:rowOff>
                  </from>
                  <to>
                    <xdr:col>7</xdr:col>
                    <xdr:colOff>733425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1" name="Check Box 4157">
              <controlPr defaultSize="0" autoFill="0" autoLine="0" autoPict="0">
                <anchor moveWithCells="1">
                  <from>
                    <xdr:col>7</xdr:col>
                    <xdr:colOff>781050</xdr:colOff>
                    <xdr:row>378</xdr:row>
                    <xdr:rowOff>323850</xdr:rowOff>
                  </from>
                  <to>
                    <xdr:col>9</xdr:col>
                    <xdr:colOff>762000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2" name="Check Box 4158">
              <controlPr defaultSize="0" autoFill="0" autoLine="0" autoPict="0">
                <anchor moveWithCells="1">
                  <from>
                    <xdr:col>9</xdr:col>
                    <xdr:colOff>771525</xdr:colOff>
                    <xdr:row>379</xdr:row>
                    <xdr:rowOff>9525</xdr:rowOff>
                  </from>
                  <to>
                    <xdr:col>13</xdr:col>
                    <xdr:colOff>723900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3" name="Check Box 4159">
              <controlPr defaultSize="0" autoFill="0" autoLine="0" autoPict="0">
                <anchor moveWithCells="1">
                  <from>
                    <xdr:col>13</xdr:col>
                    <xdr:colOff>781050</xdr:colOff>
                    <xdr:row>379</xdr:row>
                    <xdr:rowOff>9525</xdr:rowOff>
                  </from>
                  <to>
                    <xdr:col>15</xdr:col>
                    <xdr:colOff>752475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4" name="Check Box 4160">
              <controlPr defaultSize="0" autoFill="0" autoLine="0" autoPict="0">
                <anchor moveWithCells="1">
                  <from>
                    <xdr:col>6</xdr:col>
                    <xdr:colOff>38100</xdr:colOff>
                    <xdr:row>417</xdr:row>
                    <xdr:rowOff>9525</xdr:rowOff>
                  </from>
                  <to>
                    <xdr:col>7</xdr:col>
                    <xdr:colOff>771525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45" name="Check Box 4161">
              <controlPr defaultSize="0" autoFill="0" autoLine="0" autoPict="0">
                <anchor moveWithCells="1">
                  <from>
                    <xdr:col>8</xdr:col>
                    <xdr:colOff>28575</xdr:colOff>
                    <xdr:row>416</xdr:row>
                    <xdr:rowOff>314325</xdr:rowOff>
                  </from>
                  <to>
                    <xdr:col>10</xdr:col>
                    <xdr:colOff>19050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6" name="Check Box 4162">
              <controlPr defaultSize="0" autoFill="0" autoLine="0" autoPict="0">
                <anchor moveWithCells="1">
                  <from>
                    <xdr:col>10</xdr:col>
                    <xdr:colOff>28575</xdr:colOff>
                    <xdr:row>417</xdr:row>
                    <xdr:rowOff>9525</xdr:rowOff>
                  </from>
                  <to>
                    <xdr:col>13</xdr:col>
                    <xdr:colOff>762000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7" name="Check Box 4163">
              <controlPr defaultSize="0" autoFill="0" autoLine="0" autoPict="0">
                <anchor moveWithCells="1">
                  <from>
                    <xdr:col>14</xdr:col>
                    <xdr:colOff>38100</xdr:colOff>
                    <xdr:row>417</xdr:row>
                    <xdr:rowOff>9525</xdr:rowOff>
                  </from>
                  <to>
                    <xdr:col>16</xdr:col>
                    <xdr:colOff>9525</xdr:colOff>
                    <xdr:row>417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48" name="Check Box 4164">
              <controlPr defaultSize="0" autoFill="0" autoLine="0" autoPict="0">
                <anchor moveWithCells="1">
                  <from>
                    <xdr:col>5</xdr:col>
                    <xdr:colOff>790575</xdr:colOff>
                    <xdr:row>455</xdr:row>
                    <xdr:rowOff>9525</xdr:rowOff>
                  </from>
                  <to>
                    <xdr:col>7</xdr:col>
                    <xdr:colOff>733425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49" name="Check Box 4165">
              <controlPr defaultSize="0" autoFill="0" autoLine="0" autoPict="0">
                <anchor moveWithCells="1">
                  <from>
                    <xdr:col>7</xdr:col>
                    <xdr:colOff>781050</xdr:colOff>
                    <xdr:row>454</xdr:row>
                    <xdr:rowOff>323850</xdr:rowOff>
                  </from>
                  <to>
                    <xdr:col>9</xdr:col>
                    <xdr:colOff>762000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50" name="Check Box 4166">
              <controlPr defaultSize="0" autoFill="0" autoLine="0" autoPict="0">
                <anchor moveWithCells="1">
                  <from>
                    <xdr:col>9</xdr:col>
                    <xdr:colOff>771525</xdr:colOff>
                    <xdr:row>455</xdr:row>
                    <xdr:rowOff>9525</xdr:rowOff>
                  </from>
                  <to>
                    <xdr:col>13</xdr:col>
                    <xdr:colOff>723900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51" name="Check Box 4167">
              <controlPr defaultSize="0" autoFill="0" autoLine="0" autoPict="0">
                <anchor moveWithCells="1">
                  <from>
                    <xdr:col>13</xdr:col>
                    <xdr:colOff>781050</xdr:colOff>
                    <xdr:row>455</xdr:row>
                    <xdr:rowOff>9525</xdr:rowOff>
                  </from>
                  <to>
                    <xdr:col>15</xdr:col>
                    <xdr:colOff>752475</xdr:colOff>
                    <xdr:row>455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52" name="Check Box 4168">
              <controlPr defaultSize="0" autoFill="0" autoLine="0" autoPict="0">
                <anchor moveWithCells="1">
                  <from>
                    <xdr:col>6</xdr:col>
                    <xdr:colOff>9525</xdr:colOff>
                    <xdr:row>493</xdr:row>
                    <xdr:rowOff>19050</xdr:rowOff>
                  </from>
                  <to>
                    <xdr:col>7</xdr:col>
                    <xdr:colOff>742950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53" name="Check Box 4169">
              <controlPr defaultSize="0" autoFill="0" autoLine="0" autoPict="0">
                <anchor moveWithCells="1">
                  <from>
                    <xdr:col>7</xdr:col>
                    <xdr:colOff>790575</xdr:colOff>
                    <xdr:row>493</xdr:row>
                    <xdr:rowOff>0</xdr:rowOff>
                  </from>
                  <to>
                    <xdr:col>9</xdr:col>
                    <xdr:colOff>771525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54" name="Check Box 4170">
              <controlPr defaultSize="0" autoFill="0" autoLine="0" autoPict="0">
                <anchor moveWithCells="1">
                  <from>
                    <xdr:col>9</xdr:col>
                    <xdr:colOff>781050</xdr:colOff>
                    <xdr:row>493</xdr:row>
                    <xdr:rowOff>19050</xdr:rowOff>
                  </from>
                  <to>
                    <xdr:col>13</xdr:col>
                    <xdr:colOff>733425</xdr:colOff>
                    <xdr:row>494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55" name="Check Box 4171">
              <controlPr defaultSize="0" autoFill="0" autoLine="0" autoPict="0">
                <anchor moveWithCells="1">
                  <from>
                    <xdr:col>14</xdr:col>
                    <xdr:colOff>9525</xdr:colOff>
                    <xdr:row>493</xdr:row>
                    <xdr:rowOff>19050</xdr:rowOff>
                  </from>
                  <to>
                    <xdr:col>15</xdr:col>
                    <xdr:colOff>762000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56" name="Check Box 4172">
              <controlPr defaultSize="0" autoFill="0" autoLine="0" autoPict="0">
                <anchor moveWithCells="1">
                  <from>
                    <xdr:col>5</xdr:col>
                    <xdr:colOff>790575</xdr:colOff>
                    <xdr:row>531</xdr:row>
                    <xdr:rowOff>9525</xdr:rowOff>
                  </from>
                  <to>
                    <xdr:col>7</xdr:col>
                    <xdr:colOff>733425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57" name="Check Box 4173">
              <controlPr defaultSize="0" autoFill="0" autoLine="0" autoPict="0">
                <anchor moveWithCells="1">
                  <from>
                    <xdr:col>7</xdr:col>
                    <xdr:colOff>781050</xdr:colOff>
                    <xdr:row>530</xdr:row>
                    <xdr:rowOff>323850</xdr:rowOff>
                  </from>
                  <to>
                    <xdr:col>9</xdr:col>
                    <xdr:colOff>762000</xdr:colOff>
                    <xdr:row>531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58" name="Check Box 4174">
              <controlPr defaultSize="0" autoFill="0" autoLine="0" autoPict="0">
                <anchor moveWithCells="1">
                  <from>
                    <xdr:col>9</xdr:col>
                    <xdr:colOff>771525</xdr:colOff>
                    <xdr:row>531</xdr:row>
                    <xdr:rowOff>9525</xdr:rowOff>
                  </from>
                  <to>
                    <xdr:col>13</xdr:col>
                    <xdr:colOff>723900</xdr:colOff>
                    <xdr:row>531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59" name="Check Box 4175">
              <controlPr defaultSize="0" autoFill="0" autoLine="0" autoPict="0">
                <anchor moveWithCells="1">
                  <from>
                    <xdr:col>13</xdr:col>
                    <xdr:colOff>781050</xdr:colOff>
                    <xdr:row>531</xdr:row>
                    <xdr:rowOff>9525</xdr:rowOff>
                  </from>
                  <to>
                    <xdr:col>15</xdr:col>
                    <xdr:colOff>752475</xdr:colOff>
                    <xdr:row>531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60" name="Check Box 4176">
              <controlPr defaultSize="0" autoFill="0" autoLine="0" autoPict="0">
                <anchor moveWithCells="1">
                  <from>
                    <xdr:col>6</xdr:col>
                    <xdr:colOff>9525</xdr:colOff>
                    <xdr:row>569</xdr:row>
                    <xdr:rowOff>9525</xdr:rowOff>
                  </from>
                  <to>
                    <xdr:col>7</xdr:col>
                    <xdr:colOff>742950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61" name="Check Box 4177">
              <controlPr defaultSize="0" autoFill="0" autoLine="0" autoPict="0">
                <anchor moveWithCells="1">
                  <from>
                    <xdr:col>7</xdr:col>
                    <xdr:colOff>790575</xdr:colOff>
                    <xdr:row>568</xdr:row>
                    <xdr:rowOff>314325</xdr:rowOff>
                  </from>
                  <to>
                    <xdr:col>9</xdr:col>
                    <xdr:colOff>771525</xdr:colOff>
                    <xdr:row>569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62" name="Check Box 4178">
              <controlPr defaultSize="0" autoFill="0" autoLine="0" autoPict="0">
                <anchor moveWithCells="1">
                  <from>
                    <xdr:col>9</xdr:col>
                    <xdr:colOff>781050</xdr:colOff>
                    <xdr:row>569</xdr:row>
                    <xdr:rowOff>9525</xdr:rowOff>
                  </from>
                  <to>
                    <xdr:col>13</xdr:col>
                    <xdr:colOff>733425</xdr:colOff>
                    <xdr:row>569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63" name="Check Box 4179">
              <controlPr defaultSize="0" autoFill="0" autoLine="0" autoPict="0">
                <anchor moveWithCells="1">
                  <from>
                    <xdr:col>14</xdr:col>
                    <xdr:colOff>9525</xdr:colOff>
                    <xdr:row>569</xdr:row>
                    <xdr:rowOff>9525</xdr:rowOff>
                  </from>
                  <to>
                    <xdr:col>15</xdr:col>
                    <xdr:colOff>762000</xdr:colOff>
                    <xdr:row>569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64" name="Check Box 4180">
              <controlPr defaultSize="0" autoFill="0" autoLine="0" autoPict="0">
                <anchor moveWithCells="1">
                  <from>
                    <xdr:col>6</xdr:col>
                    <xdr:colOff>9525</xdr:colOff>
                    <xdr:row>607</xdr:row>
                    <xdr:rowOff>19050</xdr:rowOff>
                  </from>
                  <to>
                    <xdr:col>7</xdr:col>
                    <xdr:colOff>742950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65" name="Check Box 4181">
              <controlPr defaultSize="0" autoFill="0" autoLine="0" autoPict="0">
                <anchor moveWithCells="1">
                  <from>
                    <xdr:col>7</xdr:col>
                    <xdr:colOff>790575</xdr:colOff>
                    <xdr:row>606</xdr:row>
                    <xdr:rowOff>323850</xdr:rowOff>
                  </from>
                  <to>
                    <xdr:col>9</xdr:col>
                    <xdr:colOff>771525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66" name="Check Box 4182">
              <controlPr defaultSize="0" autoFill="0" autoLine="0" autoPict="0">
                <anchor moveWithCells="1">
                  <from>
                    <xdr:col>9</xdr:col>
                    <xdr:colOff>781050</xdr:colOff>
                    <xdr:row>607</xdr:row>
                    <xdr:rowOff>19050</xdr:rowOff>
                  </from>
                  <to>
                    <xdr:col>13</xdr:col>
                    <xdr:colOff>733425</xdr:colOff>
                    <xdr:row>608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67" name="Check Box 4183">
              <controlPr defaultSize="0" autoFill="0" autoLine="0" autoPict="0">
                <anchor moveWithCells="1">
                  <from>
                    <xdr:col>14</xdr:col>
                    <xdr:colOff>9525</xdr:colOff>
                    <xdr:row>607</xdr:row>
                    <xdr:rowOff>19050</xdr:rowOff>
                  </from>
                  <to>
                    <xdr:col>15</xdr:col>
                    <xdr:colOff>762000</xdr:colOff>
                    <xdr:row>607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68" name="Check Box 4184">
              <controlPr defaultSize="0" autoFill="0" autoLine="0" autoPict="0">
                <anchor moveWithCells="1">
                  <from>
                    <xdr:col>6</xdr:col>
                    <xdr:colOff>9525</xdr:colOff>
                    <xdr:row>645</xdr:row>
                    <xdr:rowOff>9525</xdr:rowOff>
                  </from>
                  <to>
                    <xdr:col>7</xdr:col>
                    <xdr:colOff>742950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69" name="Check Box 4185">
              <controlPr defaultSize="0" autoFill="0" autoLine="0" autoPict="0">
                <anchor moveWithCells="1">
                  <from>
                    <xdr:col>7</xdr:col>
                    <xdr:colOff>790575</xdr:colOff>
                    <xdr:row>644</xdr:row>
                    <xdr:rowOff>323850</xdr:rowOff>
                  </from>
                  <to>
                    <xdr:col>9</xdr:col>
                    <xdr:colOff>771525</xdr:colOff>
                    <xdr:row>645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70" name="Check Box 4186">
              <controlPr defaultSize="0" autoFill="0" autoLine="0" autoPict="0">
                <anchor moveWithCells="1">
                  <from>
                    <xdr:col>9</xdr:col>
                    <xdr:colOff>781050</xdr:colOff>
                    <xdr:row>645</xdr:row>
                    <xdr:rowOff>9525</xdr:rowOff>
                  </from>
                  <to>
                    <xdr:col>13</xdr:col>
                    <xdr:colOff>733425</xdr:colOff>
                    <xdr:row>645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71" name="Check Box 4187">
              <controlPr defaultSize="0" autoFill="0" autoLine="0" autoPict="0">
                <anchor moveWithCells="1">
                  <from>
                    <xdr:col>14</xdr:col>
                    <xdr:colOff>9525</xdr:colOff>
                    <xdr:row>645</xdr:row>
                    <xdr:rowOff>9525</xdr:rowOff>
                  </from>
                  <to>
                    <xdr:col>15</xdr:col>
                    <xdr:colOff>762000</xdr:colOff>
                    <xdr:row>645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72" name="Check Box 4188">
              <controlPr defaultSize="0" autoFill="0" autoLine="0" autoPict="0">
                <anchor moveWithCells="1">
                  <from>
                    <xdr:col>6</xdr:col>
                    <xdr:colOff>9525</xdr:colOff>
                    <xdr:row>683</xdr:row>
                    <xdr:rowOff>28575</xdr:rowOff>
                  </from>
                  <to>
                    <xdr:col>7</xdr:col>
                    <xdr:colOff>742950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73" name="Check Box 4189">
              <controlPr defaultSize="0" autoFill="0" autoLine="0" autoPict="0">
                <anchor moveWithCells="1">
                  <from>
                    <xdr:col>7</xdr:col>
                    <xdr:colOff>790575</xdr:colOff>
                    <xdr:row>683</xdr:row>
                    <xdr:rowOff>9525</xdr:rowOff>
                  </from>
                  <to>
                    <xdr:col>9</xdr:col>
                    <xdr:colOff>771525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74" name="Check Box 4190">
              <controlPr defaultSize="0" autoFill="0" autoLine="0" autoPict="0">
                <anchor moveWithCells="1">
                  <from>
                    <xdr:col>9</xdr:col>
                    <xdr:colOff>781050</xdr:colOff>
                    <xdr:row>683</xdr:row>
                    <xdr:rowOff>28575</xdr:rowOff>
                  </from>
                  <to>
                    <xdr:col>13</xdr:col>
                    <xdr:colOff>733425</xdr:colOff>
                    <xdr:row>684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75" name="Check Box 4191">
              <controlPr defaultSize="0" autoFill="0" autoLine="0" autoPict="0">
                <anchor moveWithCells="1">
                  <from>
                    <xdr:col>14</xdr:col>
                    <xdr:colOff>9525</xdr:colOff>
                    <xdr:row>683</xdr:row>
                    <xdr:rowOff>28575</xdr:rowOff>
                  </from>
                  <to>
                    <xdr:col>15</xdr:col>
                    <xdr:colOff>762000</xdr:colOff>
                    <xdr:row>684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76" name="Check Box 4192">
              <controlPr defaultSize="0" autoFill="0" autoLine="0" autoPict="0">
                <anchor moveWithCells="1">
                  <from>
                    <xdr:col>6</xdr:col>
                    <xdr:colOff>9525</xdr:colOff>
                    <xdr:row>721</xdr:row>
                    <xdr:rowOff>0</xdr:rowOff>
                  </from>
                  <to>
                    <xdr:col>7</xdr:col>
                    <xdr:colOff>742950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77" name="Check Box 4193">
              <controlPr defaultSize="0" autoFill="0" autoLine="0" autoPict="0">
                <anchor moveWithCells="1">
                  <from>
                    <xdr:col>7</xdr:col>
                    <xdr:colOff>790575</xdr:colOff>
                    <xdr:row>720</xdr:row>
                    <xdr:rowOff>314325</xdr:rowOff>
                  </from>
                  <to>
                    <xdr:col>9</xdr:col>
                    <xdr:colOff>771525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78" name="Check Box 4194">
              <controlPr defaultSize="0" autoFill="0" autoLine="0" autoPict="0">
                <anchor moveWithCells="1">
                  <from>
                    <xdr:col>9</xdr:col>
                    <xdr:colOff>781050</xdr:colOff>
                    <xdr:row>721</xdr:row>
                    <xdr:rowOff>0</xdr:rowOff>
                  </from>
                  <to>
                    <xdr:col>13</xdr:col>
                    <xdr:colOff>733425</xdr:colOff>
                    <xdr:row>721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79" name="Check Box 4195">
              <controlPr defaultSize="0" autoFill="0" autoLine="0" autoPict="0">
                <anchor moveWithCells="1">
                  <from>
                    <xdr:col>14</xdr:col>
                    <xdr:colOff>9525</xdr:colOff>
                    <xdr:row>721</xdr:row>
                    <xdr:rowOff>0</xdr:rowOff>
                  </from>
                  <to>
                    <xdr:col>15</xdr:col>
                    <xdr:colOff>762000</xdr:colOff>
                    <xdr:row>721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0" name="Check Box 4196">
              <controlPr defaultSize="0" autoFill="0" autoLine="0" autoPict="0">
                <anchor moveWithCells="1">
                  <from>
                    <xdr:col>6</xdr:col>
                    <xdr:colOff>9525</xdr:colOff>
                    <xdr:row>759</xdr:row>
                    <xdr:rowOff>19050</xdr:rowOff>
                  </from>
                  <to>
                    <xdr:col>7</xdr:col>
                    <xdr:colOff>742950</xdr:colOff>
                    <xdr:row>759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81" name="Check Box 4197">
              <controlPr defaultSize="0" autoFill="0" autoLine="0" autoPict="0">
                <anchor moveWithCells="1">
                  <from>
                    <xdr:col>7</xdr:col>
                    <xdr:colOff>790575</xdr:colOff>
                    <xdr:row>758</xdr:row>
                    <xdr:rowOff>323850</xdr:rowOff>
                  </from>
                  <to>
                    <xdr:col>9</xdr:col>
                    <xdr:colOff>771525</xdr:colOff>
                    <xdr:row>759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82" name="Check Box 4198">
              <controlPr defaultSize="0" autoFill="0" autoLine="0" autoPict="0">
                <anchor moveWithCells="1">
                  <from>
                    <xdr:col>9</xdr:col>
                    <xdr:colOff>781050</xdr:colOff>
                    <xdr:row>759</xdr:row>
                    <xdr:rowOff>19050</xdr:rowOff>
                  </from>
                  <to>
                    <xdr:col>13</xdr:col>
                    <xdr:colOff>733425</xdr:colOff>
                    <xdr:row>759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83" name="Check Box 4199">
              <controlPr defaultSize="0" autoFill="0" autoLine="0" autoPict="0">
                <anchor moveWithCells="1">
                  <from>
                    <xdr:col>14</xdr:col>
                    <xdr:colOff>9525</xdr:colOff>
                    <xdr:row>759</xdr:row>
                    <xdr:rowOff>19050</xdr:rowOff>
                  </from>
                  <to>
                    <xdr:col>15</xdr:col>
                    <xdr:colOff>762000</xdr:colOff>
                    <xdr:row>759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3"/>
  <sheetViews>
    <sheetView showGridLines="0" showZeros="0" topLeftCell="A7" zoomScaleNormal="100" workbookViewId="0">
      <selection activeCell="J8" sqref="J8"/>
    </sheetView>
  </sheetViews>
  <sheetFormatPr defaultRowHeight="13.5"/>
  <cols>
    <col min="1" max="1" width="9" style="72"/>
    <col min="2" max="3" width="10.625" style="72" customWidth="1"/>
    <col min="4" max="4" width="5.875" style="72" customWidth="1"/>
    <col min="5" max="5" width="14.5" style="72" customWidth="1"/>
    <col min="6" max="6" width="9.875" style="72" customWidth="1"/>
    <col min="7" max="7" width="14.5" style="72" customWidth="1"/>
    <col min="8" max="8" width="9" style="72"/>
    <col min="9" max="9" width="9" style="138"/>
    <col min="10" max="11" width="9" style="72"/>
    <col min="12" max="12" width="16.125" style="72" bestFit="1" customWidth="1"/>
    <col min="13" max="16384" width="9" style="72"/>
  </cols>
  <sheetData>
    <row r="1" spans="2:9" ht="9" customHeight="1">
      <c r="E1" s="73"/>
      <c r="G1" s="74"/>
    </row>
    <row r="2" spans="2:9" ht="30" customHeight="1">
      <c r="C2" s="75"/>
      <c r="D2" s="326" t="str">
        <f>はじめに!E24&amp;"年産"</f>
        <v>2023年産</v>
      </c>
      <c r="E2" s="326"/>
      <c r="F2" s="326"/>
    </row>
    <row r="3" spans="2:9" ht="12.75" customHeight="1"/>
    <row r="4" spans="2:9" ht="30" customHeight="1">
      <c r="B4" s="328" t="s">
        <v>34</v>
      </c>
      <c r="C4" s="328"/>
      <c r="D4" s="328"/>
      <c r="E4" s="328"/>
      <c r="F4" s="328"/>
      <c r="G4" s="328"/>
    </row>
    <row r="5" spans="2:9" ht="8.25" customHeight="1">
      <c r="B5" s="76"/>
      <c r="C5" s="76"/>
      <c r="D5" s="76"/>
      <c r="E5" s="76"/>
      <c r="F5" s="76"/>
      <c r="G5" s="76"/>
    </row>
    <row r="6" spans="2:9" ht="30" customHeight="1">
      <c r="B6" s="312" t="s">
        <v>31</v>
      </c>
      <c r="C6" s="313"/>
      <c r="D6" s="77"/>
      <c r="E6" s="310">
        <f>はじめに!E22</f>
        <v>0</v>
      </c>
      <c r="F6" s="310"/>
      <c r="G6" s="78" t="s">
        <v>82</v>
      </c>
    </row>
    <row r="7" spans="2:9" ht="30" customHeight="1">
      <c r="B7" s="312" t="s">
        <v>1</v>
      </c>
      <c r="C7" s="313"/>
      <c r="D7" s="77"/>
      <c r="E7" s="309">
        <f>はじめに!E18</f>
        <v>0</v>
      </c>
      <c r="F7" s="309"/>
      <c r="G7" s="79"/>
    </row>
    <row r="8" spans="2:9" ht="34.5" customHeight="1">
      <c r="B8" s="312" t="s">
        <v>38</v>
      </c>
      <c r="C8" s="313"/>
      <c r="D8" s="77"/>
      <c r="E8" s="310" t="str">
        <f>はじめに!E21</f>
        <v>１バ</v>
      </c>
      <c r="F8" s="310"/>
      <c r="G8" s="80"/>
    </row>
    <row r="9" spans="2:9" ht="34.5" customHeight="1">
      <c r="B9" s="312" t="s">
        <v>43</v>
      </c>
      <c r="C9" s="313"/>
      <c r="D9" s="77"/>
      <c r="E9" s="311">
        <f>はじめに!E19</f>
        <v>0</v>
      </c>
      <c r="F9" s="311"/>
      <c r="G9" s="81"/>
    </row>
    <row r="10" spans="2:9" ht="34.5" customHeight="1">
      <c r="B10" s="82" t="s">
        <v>83</v>
      </c>
      <c r="C10" s="314">
        <f>はじめに!E20</f>
        <v>0</v>
      </c>
      <c r="D10" s="315"/>
      <c r="E10" s="316"/>
      <c r="F10" s="316"/>
      <c r="G10" s="317"/>
    </row>
    <row r="11" spans="2:9" ht="34.5" customHeight="1">
      <c r="B11" s="318" t="s">
        <v>39</v>
      </c>
      <c r="C11" s="312" t="s">
        <v>35</v>
      </c>
      <c r="D11" s="321"/>
      <c r="E11" s="83">
        <f>はじめに!H23</f>
        <v>0</v>
      </c>
      <c r="F11" s="84" t="s">
        <v>33</v>
      </c>
      <c r="G11" s="85"/>
    </row>
    <row r="12" spans="2:9" ht="34.5" customHeight="1">
      <c r="B12" s="319"/>
      <c r="C12" s="312" t="s">
        <v>36</v>
      </c>
      <c r="D12" s="321"/>
      <c r="E12" s="86">
        <f>はじめに!E25</f>
        <v>0</v>
      </c>
      <c r="F12" s="87" t="s">
        <v>20</v>
      </c>
      <c r="G12" s="88"/>
    </row>
    <row r="13" spans="2:9" ht="34.5" customHeight="1" thickBot="1">
      <c r="B13" s="320"/>
      <c r="C13" s="322"/>
      <c r="D13" s="323"/>
      <c r="E13" s="324"/>
      <c r="F13" s="325"/>
      <c r="G13" s="85"/>
    </row>
    <row r="14" spans="2:9" ht="34.5" customHeight="1">
      <c r="B14" s="318" t="s">
        <v>40</v>
      </c>
      <c r="C14" s="329" t="s">
        <v>35</v>
      </c>
      <c r="D14" s="330"/>
      <c r="E14" s="89">
        <f>はじめに!E23</f>
        <v>0</v>
      </c>
      <c r="F14" s="90" t="s">
        <v>33</v>
      </c>
      <c r="G14" s="140">
        <f>COUNTIFS(たばこ植付明細票_集計表!$O$9:$O$28,$I$14:$I$15)</f>
        <v>0</v>
      </c>
      <c r="I14" s="138" t="s">
        <v>187</v>
      </c>
    </row>
    <row r="15" spans="2:9" ht="34.5" customHeight="1">
      <c r="B15" s="319"/>
      <c r="C15" s="305" t="s">
        <v>37</v>
      </c>
      <c r="D15" s="306"/>
      <c r="E15" s="91">
        <f>たばこ植付明細票_集計表!I29</f>
        <v>0</v>
      </c>
      <c r="F15" s="92" t="s">
        <v>16</v>
      </c>
      <c r="G15" s="139"/>
    </row>
    <row r="16" spans="2:9" ht="34.5" customHeight="1">
      <c r="B16" s="319"/>
      <c r="C16" s="305" t="s">
        <v>167</v>
      </c>
      <c r="D16" s="306"/>
      <c r="E16" s="93">
        <f>たばこ植付明細票_集計表!$N$29</f>
        <v>0</v>
      </c>
      <c r="F16" s="92" t="s">
        <v>20</v>
      </c>
      <c r="G16" s="141">
        <f>SUMIF(たばこ植付明細票_集計表!$O$9:$O$28,$I$16,たばこ植付明細票_集計表!$N$9:$N$28)</f>
        <v>0</v>
      </c>
      <c r="I16" s="138" t="s">
        <v>188</v>
      </c>
    </row>
    <row r="17" spans="2:12" ht="34.5" customHeight="1" thickBot="1">
      <c r="B17" s="320"/>
      <c r="C17" s="307" t="s">
        <v>26</v>
      </c>
      <c r="D17" s="308"/>
      <c r="E17" s="94" t="e">
        <f>たばこ植付明細票_集計表!O29</f>
        <v>#DIV/0!</v>
      </c>
      <c r="F17" s="95" t="s">
        <v>168</v>
      </c>
      <c r="G17" s="96"/>
    </row>
    <row r="18" spans="2:12" ht="22.5" customHeight="1"/>
    <row r="19" spans="2:12" ht="28.5" customHeight="1">
      <c r="B19" s="97" t="s">
        <v>122</v>
      </c>
    </row>
    <row r="20" spans="2:12" ht="34.5" customHeight="1">
      <c r="B20" s="98" t="s">
        <v>118</v>
      </c>
      <c r="C20" s="98" t="s">
        <v>119</v>
      </c>
      <c r="D20" s="327" t="s">
        <v>121</v>
      </c>
      <c r="E20" s="327"/>
      <c r="F20" s="327" t="s">
        <v>120</v>
      </c>
      <c r="G20" s="327"/>
    </row>
    <row r="21" spans="2:12" ht="34.5" customHeight="1">
      <c r="B21" s="70">
        <v>115</v>
      </c>
      <c r="C21" s="70">
        <v>32</v>
      </c>
      <c r="D21" s="99">
        <f>ROUND(B21*C21/10,0)</f>
        <v>368</v>
      </c>
      <c r="E21" s="100">
        <f>D21/1000</f>
        <v>0.36799999999999999</v>
      </c>
      <c r="F21" s="303">
        <f>IFERROR($E$12/(E21/100),"")</f>
        <v>0</v>
      </c>
      <c r="G21" s="304"/>
      <c r="J21" s="101"/>
      <c r="K21" s="101"/>
      <c r="L21" s="102"/>
    </row>
    <row r="22" spans="2:12" ht="34.5" customHeight="1">
      <c r="B22" s="70">
        <v>120</v>
      </c>
      <c r="C22" s="70">
        <v>32</v>
      </c>
      <c r="D22" s="99">
        <f t="shared" ref="D22:D23" si="0">ROUND(B22*C22/10,0)</f>
        <v>384</v>
      </c>
      <c r="E22" s="100">
        <f t="shared" ref="E22" si="1">D22/1000</f>
        <v>0.38400000000000001</v>
      </c>
      <c r="F22" s="303">
        <f t="shared" ref="F22:F23" si="2">IFERROR($E$12/(E22/100),"")</f>
        <v>0</v>
      </c>
      <c r="G22" s="304"/>
      <c r="J22" s="101"/>
      <c r="K22" s="101"/>
      <c r="L22" s="102"/>
    </row>
    <row r="23" spans="2:12" ht="34.5" customHeight="1">
      <c r="B23" s="70">
        <v>125</v>
      </c>
      <c r="C23" s="70">
        <v>32</v>
      </c>
      <c r="D23" s="99">
        <f t="shared" si="0"/>
        <v>400</v>
      </c>
      <c r="E23" s="100">
        <f>D23/1000</f>
        <v>0.4</v>
      </c>
      <c r="F23" s="303">
        <f t="shared" si="2"/>
        <v>0</v>
      </c>
      <c r="G23" s="304"/>
      <c r="J23" s="101"/>
      <c r="K23" s="101"/>
      <c r="L23" s="102"/>
    </row>
    <row r="24" spans="2:12" ht="30" customHeight="1"/>
    <row r="25" spans="2:12" ht="30" customHeight="1"/>
    <row r="26" spans="2:12" ht="30" customHeight="1"/>
    <row r="27" spans="2:12" ht="30" customHeight="1"/>
    <row r="28" spans="2:12" ht="30" customHeight="1"/>
    <row r="29" spans="2:12" ht="30" customHeight="1"/>
    <row r="30" spans="2:12" ht="30" customHeight="1"/>
    <row r="31" spans="2:12" ht="30" customHeight="1"/>
    <row r="32" spans="2:12" ht="30" customHeight="1"/>
    <row r="33" ht="30" customHeight="1"/>
  </sheetData>
  <mergeCells count="26">
    <mergeCell ref="D2:F2"/>
    <mergeCell ref="D20:E20"/>
    <mergeCell ref="F20:G20"/>
    <mergeCell ref="F21:G21"/>
    <mergeCell ref="F22:G22"/>
    <mergeCell ref="B4:G4"/>
    <mergeCell ref="B6:C6"/>
    <mergeCell ref="E6:F6"/>
    <mergeCell ref="C14:D14"/>
    <mergeCell ref="C15:D15"/>
    <mergeCell ref="F23:G23"/>
    <mergeCell ref="C16:D16"/>
    <mergeCell ref="C17:D17"/>
    <mergeCell ref="E7:F7"/>
    <mergeCell ref="E8:F8"/>
    <mergeCell ref="E9:F9"/>
    <mergeCell ref="B7:C7"/>
    <mergeCell ref="B9:C9"/>
    <mergeCell ref="C10:G10"/>
    <mergeCell ref="B14:B17"/>
    <mergeCell ref="B8:C8"/>
    <mergeCell ref="B11:B13"/>
    <mergeCell ref="C11:D11"/>
    <mergeCell ref="C12:D12"/>
    <mergeCell ref="C13:D13"/>
    <mergeCell ref="E13:F13"/>
  </mergeCells>
  <phoneticPr fontId="3"/>
  <conditionalFormatting sqref="E17">
    <cfRule type="cellIs" dxfId="1" priority="1" operator="greaterThanOrEqual">
      <formula>"round(e12*1.01&gt;$e$16"</formula>
    </cfRule>
  </conditionalFormatting>
  <pageMargins left="0.62992125984251968" right="0.51181102362204722" top="0.74803149606299213" bottom="0.98425196850393704" header="0.51181102362204722" footer="0.51181102362204722"/>
  <pageSetup paperSize="9" scale="10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33"/>
  <sheetViews>
    <sheetView showZeros="0" zoomScaleNormal="100" workbookViewId="0">
      <selection activeCell="O9" sqref="O9"/>
    </sheetView>
  </sheetViews>
  <sheetFormatPr defaultRowHeight="13.5"/>
  <cols>
    <col min="1" max="1" width="1.625" style="145" customWidth="1"/>
    <col min="2" max="2" width="4.125" style="145" customWidth="1"/>
    <col min="3" max="4" width="12.125" style="145" customWidth="1"/>
    <col min="5" max="5" width="7.75" style="145" customWidth="1"/>
    <col min="6" max="6" width="12.625" style="145" customWidth="1"/>
    <col min="7" max="7" width="12.875" style="145" customWidth="1"/>
    <col min="8" max="8" width="9.625" style="145" customWidth="1"/>
    <col min="9" max="9" width="11.625" style="145" customWidth="1"/>
    <col min="10" max="11" width="10.5" style="145" customWidth="1"/>
    <col min="12" max="12" width="6.75" style="145" customWidth="1"/>
    <col min="13" max="13" width="6.625" style="145" customWidth="1"/>
    <col min="14" max="14" width="13.625" style="145" customWidth="1"/>
    <col min="15" max="15" width="15.5" style="145" customWidth="1"/>
    <col min="16" max="16" width="0.75" style="145" customWidth="1"/>
    <col min="17" max="17" width="1" style="145" customWidth="1"/>
    <col min="18" max="257" width="9" style="145"/>
    <col min="258" max="258" width="1.625" style="145" customWidth="1"/>
    <col min="259" max="259" width="4.125" style="145" customWidth="1"/>
    <col min="260" max="261" width="12.125" style="145" customWidth="1"/>
    <col min="262" max="262" width="11.625" style="145" customWidth="1"/>
    <col min="263" max="263" width="15.375" style="145" customWidth="1"/>
    <col min="264" max="264" width="9.625" style="145" customWidth="1"/>
    <col min="265" max="265" width="11.625" style="145" customWidth="1"/>
    <col min="266" max="267" width="10.5" style="145" customWidth="1"/>
    <col min="268" max="268" width="6.75" style="145" customWidth="1"/>
    <col min="269" max="269" width="6.625" style="145" customWidth="1"/>
    <col min="270" max="270" width="13.625" style="145" customWidth="1"/>
    <col min="271" max="271" width="15.5" style="145" customWidth="1"/>
    <col min="272" max="272" width="7.625" style="145" customWidth="1"/>
    <col min="273" max="273" width="1" style="145" customWidth="1"/>
    <col min="274" max="513" width="9" style="145"/>
    <col min="514" max="514" width="1.625" style="145" customWidth="1"/>
    <col min="515" max="515" width="4.125" style="145" customWidth="1"/>
    <col min="516" max="517" width="12.125" style="145" customWidth="1"/>
    <col min="518" max="518" width="11.625" style="145" customWidth="1"/>
    <col min="519" max="519" width="15.375" style="145" customWidth="1"/>
    <col min="520" max="520" width="9.625" style="145" customWidth="1"/>
    <col min="521" max="521" width="11.625" style="145" customWidth="1"/>
    <col min="522" max="523" width="10.5" style="145" customWidth="1"/>
    <col min="524" max="524" width="6.75" style="145" customWidth="1"/>
    <col min="525" max="525" width="6.625" style="145" customWidth="1"/>
    <col min="526" max="526" width="13.625" style="145" customWidth="1"/>
    <col min="527" max="527" width="15.5" style="145" customWidth="1"/>
    <col min="528" max="528" width="7.625" style="145" customWidth="1"/>
    <col min="529" max="529" width="1" style="145" customWidth="1"/>
    <col min="530" max="769" width="9" style="145"/>
    <col min="770" max="770" width="1.625" style="145" customWidth="1"/>
    <col min="771" max="771" width="4.125" style="145" customWidth="1"/>
    <col min="772" max="773" width="12.125" style="145" customWidth="1"/>
    <col min="774" max="774" width="11.625" style="145" customWidth="1"/>
    <col min="775" max="775" width="15.375" style="145" customWidth="1"/>
    <col min="776" max="776" width="9.625" style="145" customWidth="1"/>
    <col min="777" max="777" width="11.625" style="145" customWidth="1"/>
    <col min="778" max="779" width="10.5" style="145" customWidth="1"/>
    <col min="780" max="780" width="6.75" style="145" customWidth="1"/>
    <col min="781" max="781" width="6.625" style="145" customWidth="1"/>
    <col min="782" max="782" width="13.625" style="145" customWidth="1"/>
    <col min="783" max="783" width="15.5" style="145" customWidth="1"/>
    <col min="784" max="784" width="7.625" style="145" customWidth="1"/>
    <col min="785" max="785" width="1" style="145" customWidth="1"/>
    <col min="786" max="1025" width="9" style="145"/>
    <col min="1026" max="1026" width="1.625" style="145" customWidth="1"/>
    <col min="1027" max="1027" width="4.125" style="145" customWidth="1"/>
    <col min="1028" max="1029" width="12.125" style="145" customWidth="1"/>
    <col min="1030" max="1030" width="11.625" style="145" customWidth="1"/>
    <col min="1031" max="1031" width="15.375" style="145" customWidth="1"/>
    <col min="1032" max="1032" width="9.625" style="145" customWidth="1"/>
    <col min="1033" max="1033" width="11.625" style="145" customWidth="1"/>
    <col min="1034" max="1035" width="10.5" style="145" customWidth="1"/>
    <col min="1036" max="1036" width="6.75" style="145" customWidth="1"/>
    <col min="1037" max="1037" width="6.625" style="145" customWidth="1"/>
    <col min="1038" max="1038" width="13.625" style="145" customWidth="1"/>
    <col min="1039" max="1039" width="15.5" style="145" customWidth="1"/>
    <col min="1040" max="1040" width="7.625" style="145" customWidth="1"/>
    <col min="1041" max="1041" width="1" style="145" customWidth="1"/>
    <col min="1042" max="1281" width="9" style="145"/>
    <col min="1282" max="1282" width="1.625" style="145" customWidth="1"/>
    <col min="1283" max="1283" width="4.125" style="145" customWidth="1"/>
    <col min="1284" max="1285" width="12.125" style="145" customWidth="1"/>
    <col min="1286" max="1286" width="11.625" style="145" customWidth="1"/>
    <col min="1287" max="1287" width="15.375" style="145" customWidth="1"/>
    <col min="1288" max="1288" width="9.625" style="145" customWidth="1"/>
    <col min="1289" max="1289" width="11.625" style="145" customWidth="1"/>
    <col min="1290" max="1291" width="10.5" style="145" customWidth="1"/>
    <col min="1292" max="1292" width="6.75" style="145" customWidth="1"/>
    <col min="1293" max="1293" width="6.625" style="145" customWidth="1"/>
    <col min="1294" max="1294" width="13.625" style="145" customWidth="1"/>
    <col min="1295" max="1295" width="15.5" style="145" customWidth="1"/>
    <col min="1296" max="1296" width="7.625" style="145" customWidth="1"/>
    <col min="1297" max="1297" width="1" style="145" customWidth="1"/>
    <col min="1298" max="1537" width="9" style="145"/>
    <col min="1538" max="1538" width="1.625" style="145" customWidth="1"/>
    <col min="1539" max="1539" width="4.125" style="145" customWidth="1"/>
    <col min="1540" max="1541" width="12.125" style="145" customWidth="1"/>
    <col min="1542" max="1542" width="11.625" style="145" customWidth="1"/>
    <col min="1543" max="1543" width="15.375" style="145" customWidth="1"/>
    <col min="1544" max="1544" width="9.625" style="145" customWidth="1"/>
    <col min="1545" max="1545" width="11.625" style="145" customWidth="1"/>
    <col min="1546" max="1547" width="10.5" style="145" customWidth="1"/>
    <col min="1548" max="1548" width="6.75" style="145" customWidth="1"/>
    <col min="1549" max="1549" width="6.625" style="145" customWidth="1"/>
    <col min="1550" max="1550" width="13.625" style="145" customWidth="1"/>
    <col min="1551" max="1551" width="15.5" style="145" customWidth="1"/>
    <col min="1552" max="1552" width="7.625" style="145" customWidth="1"/>
    <col min="1553" max="1553" width="1" style="145" customWidth="1"/>
    <col min="1554" max="1793" width="9" style="145"/>
    <col min="1794" max="1794" width="1.625" style="145" customWidth="1"/>
    <col min="1795" max="1795" width="4.125" style="145" customWidth="1"/>
    <col min="1796" max="1797" width="12.125" style="145" customWidth="1"/>
    <col min="1798" max="1798" width="11.625" style="145" customWidth="1"/>
    <col min="1799" max="1799" width="15.375" style="145" customWidth="1"/>
    <col min="1800" max="1800" width="9.625" style="145" customWidth="1"/>
    <col min="1801" max="1801" width="11.625" style="145" customWidth="1"/>
    <col min="1802" max="1803" width="10.5" style="145" customWidth="1"/>
    <col min="1804" max="1804" width="6.75" style="145" customWidth="1"/>
    <col min="1805" max="1805" width="6.625" style="145" customWidth="1"/>
    <col min="1806" max="1806" width="13.625" style="145" customWidth="1"/>
    <col min="1807" max="1807" width="15.5" style="145" customWidth="1"/>
    <col min="1808" max="1808" width="7.625" style="145" customWidth="1"/>
    <col min="1809" max="1809" width="1" style="145" customWidth="1"/>
    <col min="1810" max="2049" width="9" style="145"/>
    <col min="2050" max="2050" width="1.625" style="145" customWidth="1"/>
    <col min="2051" max="2051" width="4.125" style="145" customWidth="1"/>
    <col min="2052" max="2053" width="12.125" style="145" customWidth="1"/>
    <col min="2054" max="2054" width="11.625" style="145" customWidth="1"/>
    <col min="2055" max="2055" width="15.375" style="145" customWidth="1"/>
    <col min="2056" max="2056" width="9.625" style="145" customWidth="1"/>
    <col min="2057" max="2057" width="11.625" style="145" customWidth="1"/>
    <col min="2058" max="2059" width="10.5" style="145" customWidth="1"/>
    <col min="2060" max="2060" width="6.75" style="145" customWidth="1"/>
    <col min="2061" max="2061" width="6.625" style="145" customWidth="1"/>
    <col min="2062" max="2062" width="13.625" style="145" customWidth="1"/>
    <col min="2063" max="2063" width="15.5" style="145" customWidth="1"/>
    <col min="2064" max="2064" width="7.625" style="145" customWidth="1"/>
    <col min="2065" max="2065" width="1" style="145" customWidth="1"/>
    <col min="2066" max="2305" width="9" style="145"/>
    <col min="2306" max="2306" width="1.625" style="145" customWidth="1"/>
    <col min="2307" max="2307" width="4.125" style="145" customWidth="1"/>
    <col min="2308" max="2309" width="12.125" style="145" customWidth="1"/>
    <col min="2310" max="2310" width="11.625" style="145" customWidth="1"/>
    <col min="2311" max="2311" width="15.375" style="145" customWidth="1"/>
    <col min="2312" max="2312" width="9.625" style="145" customWidth="1"/>
    <col min="2313" max="2313" width="11.625" style="145" customWidth="1"/>
    <col min="2314" max="2315" width="10.5" style="145" customWidth="1"/>
    <col min="2316" max="2316" width="6.75" style="145" customWidth="1"/>
    <col min="2317" max="2317" width="6.625" style="145" customWidth="1"/>
    <col min="2318" max="2318" width="13.625" style="145" customWidth="1"/>
    <col min="2319" max="2319" width="15.5" style="145" customWidth="1"/>
    <col min="2320" max="2320" width="7.625" style="145" customWidth="1"/>
    <col min="2321" max="2321" width="1" style="145" customWidth="1"/>
    <col min="2322" max="2561" width="9" style="145"/>
    <col min="2562" max="2562" width="1.625" style="145" customWidth="1"/>
    <col min="2563" max="2563" width="4.125" style="145" customWidth="1"/>
    <col min="2564" max="2565" width="12.125" style="145" customWidth="1"/>
    <col min="2566" max="2566" width="11.625" style="145" customWidth="1"/>
    <col min="2567" max="2567" width="15.375" style="145" customWidth="1"/>
    <col min="2568" max="2568" width="9.625" style="145" customWidth="1"/>
    <col min="2569" max="2569" width="11.625" style="145" customWidth="1"/>
    <col min="2570" max="2571" width="10.5" style="145" customWidth="1"/>
    <col min="2572" max="2572" width="6.75" style="145" customWidth="1"/>
    <col min="2573" max="2573" width="6.625" style="145" customWidth="1"/>
    <col min="2574" max="2574" width="13.625" style="145" customWidth="1"/>
    <col min="2575" max="2575" width="15.5" style="145" customWidth="1"/>
    <col min="2576" max="2576" width="7.625" style="145" customWidth="1"/>
    <col min="2577" max="2577" width="1" style="145" customWidth="1"/>
    <col min="2578" max="2817" width="9" style="145"/>
    <col min="2818" max="2818" width="1.625" style="145" customWidth="1"/>
    <col min="2819" max="2819" width="4.125" style="145" customWidth="1"/>
    <col min="2820" max="2821" width="12.125" style="145" customWidth="1"/>
    <col min="2822" max="2822" width="11.625" style="145" customWidth="1"/>
    <col min="2823" max="2823" width="15.375" style="145" customWidth="1"/>
    <col min="2824" max="2824" width="9.625" style="145" customWidth="1"/>
    <col min="2825" max="2825" width="11.625" style="145" customWidth="1"/>
    <col min="2826" max="2827" width="10.5" style="145" customWidth="1"/>
    <col min="2828" max="2828" width="6.75" style="145" customWidth="1"/>
    <col min="2829" max="2829" width="6.625" style="145" customWidth="1"/>
    <col min="2830" max="2830" width="13.625" style="145" customWidth="1"/>
    <col min="2831" max="2831" width="15.5" style="145" customWidth="1"/>
    <col min="2832" max="2832" width="7.625" style="145" customWidth="1"/>
    <col min="2833" max="2833" width="1" style="145" customWidth="1"/>
    <col min="2834" max="3073" width="9" style="145"/>
    <col min="3074" max="3074" width="1.625" style="145" customWidth="1"/>
    <col min="3075" max="3075" width="4.125" style="145" customWidth="1"/>
    <col min="3076" max="3077" width="12.125" style="145" customWidth="1"/>
    <col min="3078" max="3078" width="11.625" style="145" customWidth="1"/>
    <col min="3079" max="3079" width="15.375" style="145" customWidth="1"/>
    <col min="3080" max="3080" width="9.625" style="145" customWidth="1"/>
    <col min="3081" max="3081" width="11.625" style="145" customWidth="1"/>
    <col min="3082" max="3083" width="10.5" style="145" customWidth="1"/>
    <col min="3084" max="3084" width="6.75" style="145" customWidth="1"/>
    <col min="3085" max="3085" width="6.625" style="145" customWidth="1"/>
    <col min="3086" max="3086" width="13.625" style="145" customWidth="1"/>
    <col min="3087" max="3087" width="15.5" style="145" customWidth="1"/>
    <col min="3088" max="3088" width="7.625" style="145" customWidth="1"/>
    <col min="3089" max="3089" width="1" style="145" customWidth="1"/>
    <col min="3090" max="3329" width="9" style="145"/>
    <col min="3330" max="3330" width="1.625" style="145" customWidth="1"/>
    <col min="3331" max="3331" width="4.125" style="145" customWidth="1"/>
    <col min="3332" max="3333" width="12.125" style="145" customWidth="1"/>
    <col min="3334" max="3334" width="11.625" style="145" customWidth="1"/>
    <col min="3335" max="3335" width="15.375" style="145" customWidth="1"/>
    <col min="3336" max="3336" width="9.625" style="145" customWidth="1"/>
    <col min="3337" max="3337" width="11.625" style="145" customWidth="1"/>
    <col min="3338" max="3339" width="10.5" style="145" customWidth="1"/>
    <col min="3340" max="3340" width="6.75" style="145" customWidth="1"/>
    <col min="3341" max="3341" width="6.625" style="145" customWidth="1"/>
    <col min="3342" max="3342" width="13.625" style="145" customWidth="1"/>
    <col min="3343" max="3343" width="15.5" style="145" customWidth="1"/>
    <col min="3344" max="3344" width="7.625" style="145" customWidth="1"/>
    <col min="3345" max="3345" width="1" style="145" customWidth="1"/>
    <col min="3346" max="3585" width="9" style="145"/>
    <col min="3586" max="3586" width="1.625" style="145" customWidth="1"/>
    <col min="3587" max="3587" width="4.125" style="145" customWidth="1"/>
    <col min="3588" max="3589" width="12.125" style="145" customWidth="1"/>
    <col min="3590" max="3590" width="11.625" style="145" customWidth="1"/>
    <col min="3591" max="3591" width="15.375" style="145" customWidth="1"/>
    <col min="3592" max="3592" width="9.625" style="145" customWidth="1"/>
    <col min="3593" max="3593" width="11.625" style="145" customWidth="1"/>
    <col min="3594" max="3595" width="10.5" style="145" customWidth="1"/>
    <col min="3596" max="3596" width="6.75" style="145" customWidth="1"/>
    <col min="3597" max="3597" width="6.625" style="145" customWidth="1"/>
    <col min="3598" max="3598" width="13.625" style="145" customWidth="1"/>
    <col min="3599" max="3599" width="15.5" style="145" customWidth="1"/>
    <col min="3600" max="3600" width="7.625" style="145" customWidth="1"/>
    <col min="3601" max="3601" width="1" style="145" customWidth="1"/>
    <col min="3602" max="3841" width="9" style="145"/>
    <col min="3842" max="3842" width="1.625" style="145" customWidth="1"/>
    <col min="3843" max="3843" width="4.125" style="145" customWidth="1"/>
    <col min="3844" max="3845" width="12.125" style="145" customWidth="1"/>
    <col min="3846" max="3846" width="11.625" style="145" customWidth="1"/>
    <col min="3847" max="3847" width="15.375" style="145" customWidth="1"/>
    <col min="3848" max="3848" width="9.625" style="145" customWidth="1"/>
    <col min="3849" max="3849" width="11.625" style="145" customWidth="1"/>
    <col min="3850" max="3851" width="10.5" style="145" customWidth="1"/>
    <col min="3852" max="3852" width="6.75" style="145" customWidth="1"/>
    <col min="3853" max="3853" width="6.625" style="145" customWidth="1"/>
    <col min="3854" max="3854" width="13.625" style="145" customWidth="1"/>
    <col min="3855" max="3855" width="15.5" style="145" customWidth="1"/>
    <col min="3856" max="3856" width="7.625" style="145" customWidth="1"/>
    <col min="3857" max="3857" width="1" style="145" customWidth="1"/>
    <col min="3858" max="4097" width="9" style="145"/>
    <col min="4098" max="4098" width="1.625" style="145" customWidth="1"/>
    <col min="4099" max="4099" width="4.125" style="145" customWidth="1"/>
    <col min="4100" max="4101" width="12.125" style="145" customWidth="1"/>
    <col min="4102" max="4102" width="11.625" style="145" customWidth="1"/>
    <col min="4103" max="4103" width="15.375" style="145" customWidth="1"/>
    <col min="4104" max="4104" width="9.625" style="145" customWidth="1"/>
    <col min="4105" max="4105" width="11.625" style="145" customWidth="1"/>
    <col min="4106" max="4107" width="10.5" style="145" customWidth="1"/>
    <col min="4108" max="4108" width="6.75" style="145" customWidth="1"/>
    <col min="4109" max="4109" width="6.625" style="145" customWidth="1"/>
    <col min="4110" max="4110" width="13.625" style="145" customWidth="1"/>
    <col min="4111" max="4111" width="15.5" style="145" customWidth="1"/>
    <col min="4112" max="4112" width="7.625" style="145" customWidth="1"/>
    <col min="4113" max="4113" width="1" style="145" customWidth="1"/>
    <col min="4114" max="4353" width="9" style="145"/>
    <col min="4354" max="4354" width="1.625" style="145" customWidth="1"/>
    <col min="4355" max="4355" width="4.125" style="145" customWidth="1"/>
    <col min="4356" max="4357" width="12.125" style="145" customWidth="1"/>
    <col min="4358" max="4358" width="11.625" style="145" customWidth="1"/>
    <col min="4359" max="4359" width="15.375" style="145" customWidth="1"/>
    <col min="4360" max="4360" width="9.625" style="145" customWidth="1"/>
    <col min="4361" max="4361" width="11.625" style="145" customWidth="1"/>
    <col min="4362" max="4363" width="10.5" style="145" customWidth="1"/>
    <col min="4364" max="4364" width="6.75" style="145" customWidth="1"/>
    <col min="4365" max="4365" width="6.625" style="145" customWidth="1"/>
    <col min="4366" max="4366" width="13.625" style="145" customWidth="1"/>
    <col min="4367" max="4367" width="15.5" style="145" customWidth="1"/>
    <col min="4368" max="4368" width="7.625" style="145" customWidth="1"/>
    <col min="4369" max="4369" width="1" style="145" customWidth="1"/>
    <col min="4370" max="4609" width="9" style="145"/>
    <col min="4610" max="4610" width="1.625" style="145" customWidth="1"/>
    <col min="4611" max="4611" width="4.125" style="145" customWidth="1"/>
    <col min="4612" max="4613" width="12.125" style="145" customWidth="1"/>
    <col min="4614" max="4614" width="11.625" style="145" customWidth="1"/>
    <col min="4615" max="4615" width="15.375" style="145" customWidth="1"/>
    <col min="4616" max="4616" width="9.625" style="145" customWidth="1"/>
    <col min="4617" max="4617" width="11.625" style="145" customWidth="1"/>
    <col min="4618" max="4619" width="10.5" style="145" customWidth="1"/>
    <col min="4620" max="4620" width="6.75" style="145" customWidth="1"/>
    <col min="4621" max="4621" width="6.625" style="145" customWidth="1"/>
    <col min="4622" max="4622" width="13.625" style="145" customWidth="1"/>
    <col min="4623" max="4623" width="15.5" style="145" customWidth="1"/>
    <col min="4624" max="4624" width="7.625" style="145" customWidth="1"/>
    <col min="4625" max="4625" width="1" style="145" customWidth="1"/>
    <col min="4626" max="4865" width="9" style="145"/>
    <col min="4866" max="4866" width="1.625" style="145" customWidth="1"/>
    <col min="4867" max="4867" width="4.125" style="145" customWidth="1"/>
    <col min="4868" max="4869" width="12.125" style="145" customWidth="1"/>
    <col min="4870" max="4870" width="11.625" style="145" customWidth="1"/>
    <col min="4871" max="4871" width="15.375" style="145" customWidth="1"/>
    <col min="4872" max="4872" width="9.625" style="145" customWidth="1"/>
    <col min="4873" max="4873" width="11.625" style="145" customWidth="1"/>
    <col min="4874" max="4875" width="10.5" style="145" customWidth="1"/>
    <col min="4876" max="4876" width="6.75" style="145" customWidth="1"/>
    <col min="4877" max="4877" width="6.625" style="145" customWidth="1"/>
    <col min="4878" max="4878" width="13.625" style="145" customWidth="1"/>
    <col min="4879" max="4879" width="15.5" style="145" customWidth="1"/>
    <col min="4880" max="4880" width="7.625" style="145" customWidth="1"/>
    <col min="4881" max="4881" width="1" style="145" customWidth="1"/>
    <col min="4882" max="5121" width="9" style="145"/>
    <col min="5122" max="5122" width="1.625" style="145" customWidth="1"/>
    <col min="5123" max="5123" width="4.125" style="145" customWidth="1"/>
    <col min="5124" max="5125" width="12.125" style="145" customWidth="1"/>
    <col min="5126" max="5126" width="11.625" style="145" customWidth="1"/>
    <col min="5127" max="5127" width="15.375" style="145" customWidth="1"/>
    <col min="5128" max="5128" width="9.625" style="145" customWidth="1"/>
    <col min="5129" max="5129" width="11.625" style="145" customWidth="1"/>
    <col min="5130" max="5131" width="10.5" style="145" customWidth="1"/>
    <col min="5132" max="5132" width="6.75" style="145" customWidth="1"/>
    <col min="5133" max="5133" width="6.625" style="145" customWidth="1"/>
    <col min="5134" max="5134" width="13.625" style="145" customWidth="1"/>
    <col min="5135" max="5135" width="15.5" style="145" customWidth="1"/>
    <col min="5136" max="5136" width="7.625" style="145" customWidth="1"/>
    <col min="5137" max="5137" width="1" style="145" customWidth="1"/>
    <col min="5138" max="5377" width="9" style="145"/>
    <col min="5378" max="5378" width="1.625" style="145" customWidth="1"/>
    <col min="5379" max="5379" width="4.125" style="145" customWidth="1"/>
    <col min="5380" max="5381" width="12.125" style="145" customWidth="1"/>
    <col min="5382" max="5382" width="11.625" style="145" customWidth="1"/>
    <col min="5383" max="5383" width="15.375" style="145" customWidth="1"/>
    <col min="5384" max="5384" width="9.625" style="145" customWidth="1"/>
    <col min="5385" max="5385" width="11.625" style="145" customWidth="1"/>
    <col min="5386" max="5387" width="10.5" style="145" customWidth="1"/>
    <col min="5388" max="5388" width="6.75" style="145" customWidth="1"/>
    <col min="5389" max="5389" width="6.625" style="145" customWidth="1"/>
    <col min="5390" max="5390" width="13.625" style="145" customWidth="1"/>
    <col min="5391" max="5391" width="15.5" style="145" customWidth="1"/>
    <col min="5392" max="5392" width="7.625" style="145" customWidth="1"/>
    <col min="5393" max="5393" width="1" style="145" customWidth="1"/>
    <col min="5394" max="5633" width="9" style="145"/>
    <col min="5634" max="5634" width="1.625" style="145" customWidth="1"/>
    <col min="5635" max="5635" width="4.125" style="145" customWidth="1"/>
    <col min="5636" max="5637" width="12.125" style="145" customWidth="1"/>
    <col min="5638" max="5638" width="11.625" style="145" customWidth="1"/>
    <col min="5639" max="5639" width="15.375" style="145" customWidth="1"/>
    <col min="5640" max="5640" width="9.625" style="145" customWidth="1"/>
    <col min="5641" max="5641" width="11.625" style="145" customWidth="1"/>
    <col min="5642" max="5643" width="10.5" style="145" customWidth="1"/>
    <col min="5644" max="5644" width="6.75" style="145" customWidth="1"/>
    <col min="5645" max="5645" width="6.625" style="145" customWidth="1"/>
    <col min="5646" max="5646" width="13.625" style="145" customWidth="1"/>
    <col min="5647" max="5647" width="15.5" style="145" customWidth="1"/>
    <col min="5648" max="5648" width="7.625" style="145" customWidth="1"/>
    <col min="5649" max="5649" width="1" style="145" customWidth="1"/>
    <col min="5650" max="5889" width="9" style="145"/>
    <col min="5890" max="5890" width="1.625" style="145" customWidth="1"/>
    <col min="5891" max="5891" width="4.125" style="145" customWidth="1"/>
    <col min="5892" max="5893" width="12.125" style="145" customWidth="1"/>
    <col min="5894" max="5894" width="11.625" style="145" customWidth="1"/>
    <col min="5895" max="5895" width="15.375" style="145" customWidth="1"/>
    <col min="5896" max="5896" width="9.625" style="145" customWidth="1"/>
    <col min="5897" max="5897" width="11.625" style="145" customWidth="1"/>
    <col min="5898" max="5899" width="10.5" style="145" customWidth="1"/>
    <col min="5900" max="5900" width="6.75" style="145" customWidth="1"/>
    <col min="5901" max="5901" width="6.625" style="145" customWidth="1"/>
    <col min="5902" max="5902" width="13.625" style="145" customWidth="1"/>
    <col min="5903" max="5903" width="15.5" style="145" customWidth="1"/>
    <col min="5904" max="5904" width="7.625" style="145" customWidth="1"/>
    <col min="5905" max="5905" width="1" style="145" customWidth="1"/>
    <col min="5906" max="6145" width="9" style="145"/>
    <col min="6146" max="6146" width="1.625" style="145" customWidth="1"/>
    <col min="6147" max="6147" width="4.125" style="145" customWidth="1"/>
    <col min="6148" max="6149" width="12.125" style="145" customWidth="1"/>
    <col min="6150" max="6150" width="11.625" style="145" customWidth="1"/>
    <col min="6151" max="6151" width="15.375" style="145" customWidth="1"/>
    <col min="6152" max="6152" width="9.625" style="145" customWidth="1"/>
    <col min="6153" max="6153" width="11.625" style="145" customWidth="1"/>
    <col min="6154" max="6155" width="10.5" style="145" customWidth="1"/>
    <col min="6156" max="6156" width="6.75" style="145" customWidth="1"/>
    <col min="6157" max="6157" width="6.625" style="145" customWidth="1"/>
    <col min="6158" max="6158" width="13.625" style="145" customWidth="1"/>
    <col min="6159" max="6159" width="15.5" style="145" customWidth="1"/>
    <col min="6160" max="6160" width="7.625" style="145" customWidth="1"/>
    <col min="6161" max="6161" width="1" style="145" customWidth="1"/>
    <col min="6162" max="6401" width="9" style="145"/>
    <col min="6402" max="6402" width="1.625" style="145" customWidth="1"/>
    <col min="6403" max="6403" width="4.125" style="145" customWidth="1"/>
    <col min="6404" max="6405" width="12.125" style="145" customWidth="1"/>
    <col min="6406" max="6406" width="11.625" style="145" customWidth="1"/>
    <col min="6407" max="6407" width="15.375" style="145" customWidth="1"/>
    <col min="6408" max="6408" width="9.625" style="145" customWidth="1"/>
    <col min="6409" max="6409" width="11.625" style="145" customWidth="1"/>
    <col min="6410" max="6411" width="10.5" style="145" customWidth="1"/>
    <col min="6412" max="6412" width="6.75" style="145" customWidth="1"/>
    <col min="6413" max="6413" width="6.625" style="145" customWidth="1"/>
    <col min="6414" max="6414" width="13.625" style="145" customWidth="1"/>
    <col min="6415" max="6415" width="15.5" style="145" customWidth="1"/>
    <col min="6416" max="6416" width="7.625" style="145" customWidth="1"/>
    <col min="6417" max="6417" width="1" style="145" customWidth="1"/>
    <col min="6418" max="6657" width="9" style="145"/>
    <col min="6658" max="6658" width="1.625" style="145" customWidth="1"/>
    <col min="6659" max="6659" width="4.125" style="145" customWidth="1"/>
    <col min="6660" max="6661" width="12.125" style="145" customWidth="1"/>
    <col min="6662" max="6662" width="11.625" style="145" customWidth="1"/>
    <col min="6663" max="6663" width="15.375" style="145" customWidth="1"/>
    <col min="6664" max="6664" width="9.625" style="145" customWidth="1"/>
    <col min="6665" max="6665" width="11.625" style="145" customWidth="1"/>
    <col min="6666" max="6667" width="10.5" style="145" customWidth="1"/>
    <col min="6668" max="6668" width="6.75" style="145" customWidth="1"/>
    <col min="6669" max="6669" width="6.625" style="145" customWidth="1"/>
    <col min="6670" max="6670" width="13.625" style="145" customWidth="1"/>
    <col min="6671" max="6671" width="15.5" style="145" customWidth="1"/>
    <col min="6672" max="6672" width="7.625" style="145" customWidth="1"/>
    <col min="6673" max="6673" width="1" style="145" customWidth="1"/>
    <col min="6674" max="6913" width="9" style="145"/>
    <col min="6914" max="6914" width="1.625" style="145" customWidth="1"/>
    <col min="6915" max="6915" width="4.125" style="145" customWidth="1"/>
    <col min="6916" max="6917" width="12.125" style="145" customWidth="1"/>
    <col min="6918" max="6918" width="11.625" style="145" customWidth="1"/>
    <col min="6919" max="6919" width="15.375" style="145" customWidth="1"/>
    <col min="6920" max="6920" width="9.625" style="145" customWidth="1"/>
    <col min="6921" max="6921" width="11.625" style="145" customWidth="1"/>
    <col min="6922" max="6923" width="10.5" style="145" customWidth="1"/>
    <col min="6924" max="6924" width="6.75" style="145" customWidth="1"/>
    <col min="6925" max="6925" width="6.625" style="145" customWidth="1"/>
    <col min="6926" max="6926" width="13.625" style="145" customWidth="1"/>
    <col min="6927" max="6927" width="15.5" style="145" customWidth="1"/>
    <col min="6928" max="6928" width="7.625" style="145" customWidth="1"/>
    <col min="6929" max="6929" width="1" style="145" customWidth="1"/>
    <col min="6930" max="7169" width="9" style="145"/>
    <col min="7170" max="7170" width="1.625" style="145" customWidth="1"/>
    <col min="7171" max="7171" width="4.125" style="145" customWidth="1"/>
    <col min="7172" max="7173" width="12.125" style="145" customWidth="1"/>
    <col min="7174" max="7174" width="11.625" style="145" customWidth="1"/>
    <col min="7175" max="7175" width="15.375" style="145" customWidth="1"/>
    <col min="7176" max="7176" width="9.625" style="145" customWidth="1"/>
    <col min="7177" max="7177" width="11.625" style="145" customWidth="1"/>
    <col min="7178" max="7179" width="10.5" style="145" customWidth="1"/>
    <col min="7180" max="7180" width="6.75" style="145" customWidth="1"/>
    <col min="7181" max="7181" width="6.625" style="145" customWidth="1"/>
    <col min="7182" max="7182" width="13.625" style="145" customWidth="1"/>
    <col min="7183" max="7183" width="15.5" style="145" customWidth="1"/>
    <col min="7184" max="7184" width="7.625" style="145" customWidth="1"/>
    <col min="7185" max="7185" width="1" style="145" customWidth="1"/>
    <col min="7186" max="7425" width="9" style="145"/>
    <col min="7426" max="7426" width="1.625" style="145" customWidth="1"/>
    <col min="7427" max="7427" width="4.125" style="145" customWidth="1"/>
    <col min="7428" max="7429" width="12.125" style="145" customWidth="1"/>
    <col min="7430" max="7430" width="11.625" style="145" customWidth="1"/>
    <col min="7431" max="7431" width="15.375" style="145" customWidth="1"/>
    <col min="7432" max="7432" width="9.625" style="145" customWidth="1"/>
    <col min="7433" max="7433" width="11.625" style="145" customWidth="1"/>
    <col min="7434" max="7435" width="10.5" style="145" customWidth="1"/>
    <col min="7436" max="7436" width="6.75" style="145" customWidth="1"/>
    <col min="7437" max="7437" width="6.625" style="145" customWidth="1"/>
    <col min="7438" max="7438" width="13.625" style="145" customWidth="1"/>
    <col min="7439" max="7439" width="15.5" style="145" customWidth="1"/>
    <col min="7440" max="7440" width="7.625" style="145" customWidth="1"/>
    <col min="7441" max="7441" width="1" style="145" customWidth="1"/>
    <col min="7442" max="7681" width="9" style="145"/>
    <col min="7682" max="7682" width="1.625" style="145" customWidth="1"/>
    <col min="7683" max="7683" width="4.125" style="145" customWidth="1"/>
    <col min="7684" max="7685" width="12.125" style="145" customWidth="1"/>
    <col min="7686" max="7686" width="11.625" style="145" customWidth="1"/>
    <col min="7687" max="7687" width="15.375" style="145" customWidth="1"/>
    <col min="7688" max="7688" width="9.625" style="145" customWidth="1"/>
    <col min="7689" max="7689" width="11.625" style="145" customWidth="1"/>
    <col min="7690" max="7691" width="10.5" style="145" customWidth="1"/>
    <col min="7692" max="7692" width="6.75" style="145" customWidth="1"/>
    <col min="7693" max="7693" width="6.625" style="145" customWidth="1"/>
    <col min="7694" max="7694" width="13.625" style="145" customWidth="1"/>
    <col min="7695" max="7695" width="15.5" style="145" customWidth="1"/>
    <col min="7696" max="7696" width="7.625" style="145" customWidth="1"/>
    <col min="7697" max="7697" width="1" style="145" customWidth="1"/>
    <col min="7698" max="7937" width="9" style="145"/>
    <col min="7938" max="7938" width="1.625" style="145" customWidth="1"/>
    <col min="7939" max="7939" width="4.125" style="145" customWidth="1"/>
    <col min="7940" max="7941" width="12.125" style="145" customWidth="1"/>
    <col min="7942" max="7942" width="11.625" style="145" customWidth="1"/>
    <col min="7943" max="7943" width="15.375" style="145" customWidth="1"/>
    <col min="7944" max="7944" width="9.625" style="145" customWidth="1"/>
    <col min="7945" max="7945" width="11.625" style="145" customWidth="1"/>
    <col min="7946" max="7947" width="10.5" style="145" customWidth="1"/>
    <col min="7948" max="7948" width="6.75" style="145" customWidth="1"/>
    <col min="7949" max="7949" width="6.625" style="145" customWidth="1"/>
    <col min="7950" max="7950" width="13.625" style="145" customWidth="1"/>
    <col min="7951" max="7951" width="15.5" style="145" customWidth="1"/>
    <col min="7952" max="7952" width="7.625" style="145" customWidth="1"/>
    <col min="7953" max="7953" width="1" style="145" customWidth="1"/>
    <col min="7954" max="8193" width="9" style="145"/>
    <col min="8194" max="8194" width="1.625" style="145" customWidth="1"/>
    <col min="8195" max="8195" width="4.125" style="145" customWidth="1"/>
    <col min="8196" max="8197" width="12.125" style="145" customWidth="1"/>
    <col min="8198" max="8198" width="11.625" style="145" customWidth="1"/>
    <col min="8199" max="8199" width="15.375" style="145" customWidth="1"/>
    <col min="8200" max="8200" width="9.625" style="145" customWidth="1"/>
    <col min="8201" max="8201" width="11.625" style="145" customWidth="1"/>
    <col min="8202" max="8203" width="10.5" style="145" customWidth="1"/>
    <col min="8204" max="8204" width="6.75" style="145" customWidth="1"/>
    <col min="8205" max="8205" width="6.625" style="145" customWidth="1"/>
    <col min="8206" max="8206" width="13.625" style="145" customWidth="1"/>
    <col min="8207" max="8207" width="15.5" style="145" customWidth="1"/>
    <col min="8208" max="8208" width="7.625" style="145" customWidth="1"/>
    <col min="8209" max="8209" width="1" style="145" customWidth="1"/>
    <col min="8210" max="8449" width="9" style="145"/>
    <col min="8450" max="8450" width="1.625" style="145" customWidth="1"/>
    <col min="8451" max="8451" width="4.125" style="145" customWidth="1"/>
    <col min="8452" max="8453" width="12.125" style="145" customWidth="1"/>
    <col min="8454" max="8454" width="11.625" style="145" customWidth="1"/>
    <col min="8455" max="8455" width="15.375" style="145" customWidth="1"/>
    <col min="8456" max="8456" width="9.625" style="145" customWidth="1"/>
    <col min="8457" max="8457" width="11.625" style="145" customWidth="1"/>
    <col min="8458" max="8459" width="10.5" style="145" customWidth="1"/>
    <col min="8460" max="8460" width="6.75" style="145" customWidth="1"/>
    <col min="8461" max="8461" width="6.625" style="145" customWidth="1"/>
    <col min="8462" max="8462" width="13.625" style="145" customWidth="1"/>
    <col min="8463" max="8463" width="15.5" style="145" customWidth="1"/>
    <col min="8464" max="8464" width="7.625" style="145" customWidth="1"/>
    <col min="8465" max="8465" width="1" style="145" customWidth="1"/>
    <col min="8466" max="8705" width="9" style="145"/>
    <col min="8706" max="8706" width="1.625" style="145" customWidth="1"/>
    <col min="8707" max="8707" width="4.125" style="145" customWidth="1"/>
    <col min="8708" max="8709" width="12.125" style="145" customWidth="1"/>
    <col min="8710" max="8710" width="11.625" style="145" customWidth="1"/>
    <col min="8711" max="8711" width="15.375" style="145" customWidth="1"/>
    <col min="8712" max="8712" width="9.625" style="145" customWidth="1"/>
    <col min="8713" max="8713" width="11.625" style="145" customWidth="1"/>
    <col min="8714" max="8715" width="10.5" style="145" customWidth="1"/>
    <col min="8716" max="8716" width="6.75" style="145" customWidth="1"/>
    <col min="8717" max="8717" width="6.625" style="145" customWidth="1"/>
    <col min="8718" max="8718" width="13.625" style="145" customWidth="1"/>
    <col min="8719" max="8719" width="15.5" style="145" customWidth="1"/>
    <col min="8720" max="8720" width="7.625" style="145" customWidth="1"/>
    <col min="8721" max="8721" width="1" style="145" customWidth="1"/>
    <col min="8722" max="8961" width="9" style="145"/>
    <col min="8962" max="8962" width="1.625" style="145" customWidth="1"/>
    <col min="8963" max="8963" width="4.125" style="145" customWidth="1"/>
    <col min="8964" max="8965" width="12.125" style="145" customWidth="1"/>
    <col min="8966" max="8966" width="11.625" style="145" customWidth="1"/>
    <col min="8967" max="8967" width="15.375" style="145" customWidth="1"/>
    <col min="8968" max="8968" width="9.625" style="145" customWidth="1"/>
    <col min="8969" max="8969" width="11.625" style="145" customWidth="1"/>
    <col min="8970" max="8971" width="10.5" style="145" customWidth="1"/>
    <col min="8972" max="8972" width="6.75" style="145" customWidth="1"/>
    <col min="8973" max="8973" width="6.625" style="145" customWidth="1"/>
    <col min="8974" max="8974" width="13.625" style="145" customWidth="1"/>
    <col min="8975" max="8975" width="15.5" style="145" customWidth="1"/>
    <col min="8976" max="8976" width="7.625" style="145" customWidth="1"/>
    <col min="8977" max="8977" width="1" style="145" customWidth="1"/>
    <col min="8978" max="9217" width="9" style="145"/>
    <col min="9218" max="9218" width="1.625" style="145" customWidth="1"/>
    <col min="9219" max="9219" width="4.125" style="145" customWidth="1"/>
    <col min="9220" max="9221" width="12.125" style="145" customWidth="1"/>
    <col min="9222" max="9222" width="11.625" style="145" customWidth="1"/>
    <col min="9223" max="9223" width="15.375" style="145" customWidth="1"/>
    <col min="9224" max="9224" width="9.625" style="145" customWidth="1"/>
    <col min="9225" max="9225" width="11.625" style="145" customWidth="1"/>
    <col min="9226" max="9227" width="10.5" style="145" customWidth="1"/>
    <col min="9228" max="9228" width="6.75" style="145" customWidth="1"/>
    <col min="9229" max="9229" width="6.625" style="145" customWidth="1"/>
    <col min="9230" max="9230" width="13.625" style="145" customWidth="1"/>
    <col min="9231" max="9231" width="15.5" style="145" customWidth="1"/>
    <col min="9232" max="9232" width="7.625" style="145" customWidth="1"/>
    <col min="9233" max="9233" width="1" style="145" customWidth="1"/>
    <col min="9234" max="9473" width="9" style="145"/>
    <col min="9474" max="9474" width="1.625" style="145" customWidth="1"/>
    <col min="9475" max="9475" width="4.125" style="145" customWidth="1"/>
    <col min="9476" max="9477" width="12.125" style="145" customWidth="1"/>
    <col min="9478" max="9478" width="11.625" style="145" customWidth="1"/>
    <col min="9479" max="9479" width="15.375" style="145" customWidth="1"/>
    <col min="9480" max="9480" width="9.625" style="145" customWidth="1"/>
    <col min="9481" max="9481" width="11.625" style="145" customWidth="1"/>
    <col min="9482" max="9483" width="10.5" style="145" customWidth="1"/>
    <col min="9484" max="9484" width="6.75" style="145" customWidth="1"/>
    <col min="9485" max="9485" width="6.625" style="145" customWidth="1"/>
    <col min="9486" max="9486" width="13.625" style="145" customWidth="1"/>
    <col min="9487" max="9487" width="15.5" style="145" customWidth="1"/>
    <col min="9488" max="9488" width="7.625" style="145" customWidth="1"/>
    <col min="9489" max="9489" width="1" style="145" customWidth="1"/>
    <col min="9490" max="9729" width="9" style="145"/>
    <col min="9730" max="9730" width="1.625" style="145" customWidth="1"/>
    <col min="9731" max="9731" width="4.125" style="145" customWidth="1"/>
    <col min="9732" max="9733" width="12.125" style="145" customWidth="1"/>
    <col min="9734" max="9734" width="11.625" style="145" customWidth="1"/>
    <col min="9735" max="9735" width="15.375" style="145" customWidth="1"/>
    <col min="9736" max="9736" width="9.625" style="145" customWidth="1"/>
    <col min="9737" max="9737" width="11.625" style="145" customWidth="1"/>
    <col min="9738" max="9739" width="10.5" style="145" customWidth="1"/>
    <col min="9740" max="9740" width="6.75" style="145" customWidth="1"/>
    <col min="9741" max="9741" width="6.625" style="145" customWidth="1"/>
    <col min="9742" max="9742" width="13.625" style="145" customWidth="1"/>
    <col min="9743" max="9743" width="15.5" style="145" customWidth="1"/>
    <col min="9744" max="9744" width="7.625" style="145" customWidth="1"/>
    <col min="9745" max="9745" width="1" style="145" customWidth="1"/>
    <col min="9746" max="9985" width="9" style="145"/>
    <col min="9986" max="9986" width="1.625" style="145" customWidth="1"/>
    <col min="9987" max="9987" width="4.125" style="145" customWidth="1"/>
    <col min="9988" max="9989" width="12.125" style="145" customWidth="1"/>
    <col min="9990" max="9990" width="11.625" style="145" customWidth="1"/>
    <col min="9991" max="9991" width="15.375" style="145" customWidth="1"/>
    <col min="9992" max="9992" width="9.625" style="145" customWidth="1"/>
    <col min="9993" max="9993" width="11.625" style="145" customWidth="1"/>
    <col min="9994" max="9995" width="10.5" style="145" customWidth="1"/>
    <col min="9996" max="9996" width="6.75" style="145" customWidth="1"/>
    <col min="9997" max="9997" width="6.625" style="145" customWidth="1"/>
    <col min="9998" max="9998" width="13.625" style="145" customWidth="1"/>
    <col min="9999" max="9999" width="15.5" style="145" customWidth="1"/>
    <col min="10000" max="10000" width="7.625" style="145" customWidth="1"/>
    <col min="10001" max="10001" width="1" style="145" customWidth="1"/>
    <col min="10002" max="10241" width="9" style="145"/>
    <col min="10242" max="10242" width="1.625" style="145" customWidth="1"/>
    <col min="10243" max="10243" width="4.125" style="145" customWidth="1"/>
    <col min="10244" max="10245" width="12.125" style="145" customWidth="1"/>
    <col min="10246" max="10246" width="11.625" style="145" customWidth="1"/>
    <col min="10247" max="10247" width="15.375" style="145" customWidth="1"/>
    <col min="10248" max="10248" width="9.625" style="145" customWidth="1"/>
    <col min="10249" max="10249" width="11.625" style="145" customWidth="1"/>
    <col min="10250" max="10251" width="10.5" style="145" customWidth="1"/>
    <col min="10252" max="10252" width="6.75" style="145" customWidth="1"/>
    <col min="10253" max="10253" width="6.625" style="145" customWidth="1"/>
    <col min="10254" max="10254" width="13.625" style="145" customWidth="1"/>
    <col min="10255" max="10255" width="15.5" style="145" customWidth="1"/>
    <col min="10256" max="10256" width="7.625" style="145" customWidth="1"/>
    <col min="10257" max="10257" width="1" style="145" customWidth="1"/>
    <col min="10258" max="10497" width="9" style="145"/>
    <col min="10498" max="10498" width="1.625" style="145" customWidth="1"/>
    <col min="10499" max="10499" width="4.125" style="145" customWidth="1"/>
    <col min="10500" max="10501" width="12.125" style="145" customWidth="1"/>
    <col min="10502" max="10502" width="11.625" style="145" customWidth="1"/>
    <col min="10503" max="10503" width="15.375" style="145" customWidth="1"/>
    <col min="10504" max="10504" width="9.625" style="145" customWidth="1"/>
    <col min="10505" max="10505" width="11.625" style="145" customWidth="1"/>
    <col min="10506" max="10507" width="10.5" style="145" customWidth="1"/>
    <col min="10508" max="10508" width="6.75" style="145" customWidth="1"/>
    <col min="10509" max="10509" width="6.625" style="145" customWidth="1"/>
    <col min="10510" max="10510" width="13.625" style="145" customWidth="1"/>
    <col min="10511" max="10511" width="15.5" style="145" customWidth="1"/>
    <col min="10512" max="10512" width="7.625" style="145" customWidth="1"/>
    <col min="10513" max="10513" width="1" style="145" customWidth="1"/>
    <col min="10514" max="10753" width="9" style="145"/>
    <col min="10754" max="10754" width="1.625" style="145" customWidth="1"/>
    <col min="10755" max="10755" width="4.125" style="145" customWidth="1"/>
    <col min="10756" max="10757" width="12.125" style="145" customWidth="1"/>
    <col min="10758" max="10758" width="11.625" style="145" customWidth="1"/>
    <col min="10759" max="10759" width="15.375" style="145" customWidth="1"/>
    <col min="10760" max="10760" width="9.625" style="145" customWidth="1"/>
    <col min="10761" max="10761" width="11.625" style="145" customWidth="1"/>
    <col min="10762" max="10763" width="10.5" style="145" customWidth="1"/>
    <col min="10764" max="10764" width="6.75" style="145" customWidth="1"/>
    <col min="10765" max="10765" width="6.625" style="145" customWidth="1"/>
    <col min="10766" max="10766" width="13.625" style="145" customWidth="1"/>
    <col min="10767" max="10767" width="15.5" style="145" customWidth="1"/>
    <col min="10768" max="10768" width="7.625" style="145" customWidth="1"/>
    <col min="10769" max="10769" width="1" style="145" customWidth="1"/>
    <col min="10770" max="11009" width="9" style="145"/>
    <col min="11010" max="11010" width="1.625" style="145" customWidth="1"/>
    <col min="11011" max="11011" width="4.125" style="145" customWidth="1"/>
    <col min="11012" max="11013" width="12.125" style="145" customWidth="1"/>
    <col min="11014" max="11014" width="11.625" style="145" customWidth="1"/>
    <col min="11015" max="11015" width="15.375" style="145" customWidth="1"/>
    <col min="11016" max="11016" width="9.625" style="145" customWidth="1"/>
    <col min="11017" max="11017" width="11.625" style="145" customWidth="1"/>
    <col min="11018" max="11019" width="10.5" style="145" customWidth="1"/>
    <col min="11020" max="11020" width="6.75" style="145" customWidth="1"/>
    <col min="11021" max="11021" width="6.625" style="145" customWidth="1"/>
    <col min="11022" max="11022" width="13.625" style="145" customWidth="1"/>
    <col min="11023" max="11023" width="15.5" style="145" customWidth="1"/>
    <col min="11024" max="11024" width="7.625" style="145" customWidth="1"/>
    <col min="11025" max="11025" width="1" style="145" customWidth="1"/>
    <col min="11026" max="11265" width="9" style="145"/>
    <col min="11266" max="11266" width="1.625" style="145" customWidth="1"/>
    <col min="11267" max="11267" width="4.125" style="145" customWidth="1"/>
    <col min="11268" max="11269" width="12.125" style="145" customWidth="1"/>
    <col min="11270" max="11270" width="11.625" style="145" customWidth="1"/>
    <col min="11271" max="11271" width="15.375" style="145" customWidth="1"/>
    <col min="11272" max="11272" width="9.625" style="145" customWidth="1"/>
    <col min="11273" max="11273" width="11.625" style="145" customWidth="1"/>
    <col min="11274" max="11275" width="10.5" style="145" customWidth="1"/>
    <col min="11276" max="11276" width="6.75" style="145" customWidth="1"/>
    <col min="11277" max="11277" width="6.625" style="145" customWidth="1"/>
    <col min="11278" max="11278" width="13.625" style="145" customWidth="1"/>
    <col min="11279" max="11279" width="15.5" style="145" customWidth="1"/>
    <col min="11280" max="11280" width="7.625" style="145" customWidth="1"/>
    <col min="11281" max="11281" width="1" style="145" customWidth="1"/>
    <col min="11282" max="11521" width="9" style="145"/>
    <col min="11522" max="11522" width="1.625" style="145" customWidth="1"/>
    <col min="11523" max="11523" width="4.125" style="145" customWidth="1"/>
    <col min="11524" max="11525" width="12.125" style="145" customWidth="1"/>
    <col min="11526" max="11526" width="11.625" style="145" customWidth="1"/>
    <col min="11527" max="11527" width="15.375" style="145" customWidth="1"/>
    <col min="11528" max="11528" width="9.625" style="145" customWidth="1"/>
    <col min="11529" max="11529" width="11.625" style="145" customWidth="1"/>
    <col min="11530" max="11531" width="10.5" style="145" customWidth="1"/>
    <col min="11532" max="11532" width="6.75" style="145" customWidth="1"/>
    <col min="11533" max="11533" width="6.625" style="145" customWidth="1"/>
    <col min="11534" max="11534" width="13.625" style="145" customWidth="1"/>
    <col min="11535" max="11535" width="15.5" style="145" customWidth="1"/>
    <col min="11536" max="11536" width="7.625" style="145" customWidth="1"/>
    <col min="11537" max="11537" width="1" style="145" customWidth="1"/>
    <col min="11538" max="11777" width="9" style="145"/>
    <col min="11778" max="11778" width="1.625" style="145" customWidth="1"/>
    <col min="11779" max="11779" width="4.125" style="145" customWidth="1"/>
    <col min="11780" max="11781" width="12.125" style="145" customWidth="1"/>
    <col min="11782" max="11782" width="11.625" style="145" customWidth="1"/>
    <col min="11783" max="11783" width="15.375" style="145" customWidth="1"/>
    <col min="11784" max="11784" width="9.625" style="145" customWidth="1"/>
    <col min="11785" max="11785" width="11.625" style="145" customWidth="1"/>
    <col min="11786" max="11787" width="10.5" style="145" customWidth="1"/>
    <col min="11788" max="11788" width="6.75" style="145" customWidth="1"/>
    <col min="11789" max="11789" width="6.625" style="145" customWidth="1"/>
    <col min="11790" max="11790" width="13.625" style="145" customWidth="1"/>
    <col min="11791" max="11791" width="15.5" style="145" customWidth="1"/>
    <col min="11792" max="11792" width="7.625" style="145" customWidth="1"/>
    <col min="11793" max="11793" width="1" style="145" customWidth="1"/>
    <col min="11794" max="12033" width="9" style="145"/>
    <col min="12034" max="12034" width="1.625" style="145" customWidth="1"/>
    <col min="12035" max="12035" width="4.125" style="145" customWidth="1"/>
    <col min="12036" max="12037" width="12.125" style="145" customWidth="1"/>
    <col min="12038" max="12038" width="11.625" style="145" customWidth="1"/>
    <col min="12039" max="12039" width="15.375" style="145" customWidth="1"/>
    <col min="12040" max="12040" width="9.625" style="145" customWidth="1"/>
    <col min="12041" max="12041" width="11.625" style="145" customWidth="1"/>
    <col min="12042" max="12043" width="10.5" style="145" customWidth="1"/>
    <col min="12044" max="12044" width="6.75" style="145" customWidth="1"/>
    <col min="12045" max="12045" width="6.625" style="145" customWidth="1"/>
    <col min="12046" max="12046" width="13.625" style="145" customWidth="1"/>
    <col min="12047" max="12047" width="15.5" style="145" customWidth="1"/>
    <col min="12048" max="12048" width="7.625" style="145" customWidth="1"/>
    <col min="12049" max="12049" width="1" style="145" customWidth="1"/>
    <col min="12050" max="12289" width="9" style="145"/>
    <col min="12290" max="12290" width="1.625" style="145" customWidth="1"/>
    <col min="12291" max="12291" width="4.125" style="145" customWidth="1"/>
    <col min="12292" max="12293" width="12.125" style="145" customWidth="1"/>
    <col min="12294" max="12294" width="11.625" style="145" customWidth="1"/>
    <col min="12295" max="12295" width="15.375" style="145" customWidth="1"/>
    <col min="12296" max="12296" width="9.625" style="145" customWidth="1"/>
    <col min="12297" max="12297" width="11.625" style="145" customWidth="1"/>
    <col min="12298" max="12299" width="10.5" style="145" customWidth="1"/>
    <col min="12300" max="12300" width="6.75" style="145" customWidth="1"/>
    <col min="12301" max="12301" width="6.625" style="145" customWidth="1"/>
    <col min="12302" max="12302" width="13.625" style="145" customWidth="1"/>
    <col min="12303" max="12303" width="15.5" style="145" customWidth="1"/>
    <col min="12304" max="12304" width="7.625" style="145" customWidth="1"/>
    <col min="12305" max="12305" width="1" style="145" customWidth="1"/>
    <col min="12306" max="12545" width="9" style="145"/>
    <col min="12546" max="12546" width="1.625" style="145" customWidth="1"/>
    <col min="12547" max="12547" width="4.125" style="145" customWidth="1"/>
    <col min="12548" max="12549" width="12.125" style="145" customWidth="1"/>
    <col min="12550" max="12550" width="11.625" style="145" customWidth="1"/>
    <col min="12551" max="12551" width="15.375" style="145" customWidth="1"/>
    <col min="12552" max="12552" width="9.625" style="145" customWidth="1"/>
    <col min="12553" max="12553" width="11.625" style="145" customWidth="1"/>
    <col min="12554" max="12555" width="10.5" style="145" customWidth="1"/>
    <col min="12556" max="12556" width="6.75" style="145" customWidth="1"/>
    <col min="12557" max="12557" width="6.625" style="145" customWidth="1"/>
    <col min="12558" max="12558" width="13.625" style="145" customWidth="1"/>
    <col min="12559" max="12559" width="15.5" style="145" customWidth="1"/>
    <col min="12560" max="12560" width="7.625" style="145" customWidth="1"/>
    <col min="12561" max="12561" width="1" style="145" customWidth="1"/>
    <col min="12562" max="12801" width="9" style="145"/>
    <col min="12802" max="12802" width="1.625" style="145" customWidth="1"/>
    <col min="12803" max="12803" width="4.125" style="145" customWidth="1"/>
    <col min="12804" max="12805" width="12.125" style="145" customWidth="1"/>
    <col min="12806" max="12806" width="11.625" style="145" customWidth="1"/>
    <col min="12807" max="12807" width="15.375" style="145" customWidth="1"/>
    <col min="12808" max="12808" width="9.625" style="145" customWidth="1"/>
    <col min="12809" max="12809" width="11.625" style="145" customWidth="1"/>
    <col min="12810" max="12811" width="10.5" style="145" customWidth="1"/>
    <col min="12812" max="12812" width="6.75" style="145" customWidth="1"/>
    <col min="12813" max="12813" width="6.625" style="145" customWidth="1"/>
    <col min="12814" max="12814" width="13.625" style="145" customWidth="1"/>
    <col min="12815" max="12815" width="15.5" style="145" customWidth="1"/>
    <col min="12816" max="12816" width="7.625" style="145" customWidth="1"/>
    <col min="12817" max="12817" width="1" style="145" customWidth="1"/>
    <col min="12818" max="13057" width="9" style="145"/>
    <col min="13058" max="13058" width="1.625" style="145" customWidth="1"/>
    <col min="13059" max="13059" width="4.125" style="145" customWidth="1"/>
    <col min="13060" max="13061" width="12.125" style="145" customWidth="1"/>
    <col min="13062" max="13062" width="11.625" style="145" customWidth="1"/>
    <col min="13063" max="13063" width="15.375" style="145" customWidth="1"/>
    <col min="13064" max="13064" width="9.625" style="145" customWidth="1"/>
    <col min="13065" max="13065" width="11.625" style="145" customWidth="1"/>
    <col min="13066" max="13067" width="10.5" style="145" customWidth="1"/>
    <col min="13068" max="13068" width="6.75" style="145" customWidth="1"/>
    <col min="13069" max="13069" width="6.625" style="145" customWidth="1"/>
    <col min="13070" max="13070" width="13.625" style="145" customWidth="1"/>
    <col min="13071" max="13071" width="15.5" style="145" customWidth="1"/>
    <col min="13072" max="13072" width="7.625" style="145" customWidth="1"/>
    <col min="13073" max="13073" width="1" style="145" customWidth="1"/>
    <col min="13074" max="13313" width="9" style="145"/>
    <col min="13314" max="13314" width="1.625" style="145" customWidth="1"/>
    <col min="13315" max="13315" width="4.125" style="145" customWidth="1"/>
    <col min="13316" max="13317" width="12.125" style="145" customWidth="1"/>
    <col min="13318" max="13318" width="11.625" style="145" customWidth="1"/>
    <col min="13319" max="13319" width="15.375" style="145" customWidth="1"/>
    <col min="13320" max="13320" width="9.625" style="145" customWidth="1"/>
    <col min="13321" max="13321" width="11.625" style="145" customWidth="1"/>
    <col min="13322" max="13323" width="10.5" style="145" customWidth="1"/>
    <col min="13324" max="13324" width="6.75" style="145" customWidth="1"/>
    <col min="13325" max="13325" width="6.625" style="145" customWidth="1"/>
    <col min="13326" max="13326" width="13.625" style="145" customWidth="1"/>
    <col min="13327" max="13327" width="15.5" style="145" customWidth="1"/>
    <col min="13328" max="13328" width="7.625" style="145" customWidth="1"/>
    <col min="13329" max="13329" width="1" style="145" customWidth="1"/>
    <col min="13330" max="13569" width="9" style="145"/>
    <col min="13570" max="13570" width="1.625" style="145" customWidth="1"/>
    <col min="13571" max="13571" width="4.125" style="145" customWidth="1"/>
    <col min="13572" max="13573" width="12.125" style="145" customWidth="1"/>
    <col min="13574" max="13574" width="11.625" style="145" customWidth="1"/>
    <col min="13575" max="13575" width="15.375" style="145" customWidth="1"/>
    <col min="13576" max="13576" width="9.625" style="145" customWidth="1"/>
    <col min="13577" max="13577" width="11.625" style="145" customWidth="1"/>
    <col min="13578" max="13579" width="10.5" style="145" customWidth="1"/>
    <col min="13580" max="13580" width="6.75" style="145" customWidth="1"/>
    <col min="13581" max="13581" width="6.625" style="145" customWidth="1"/>
    <col min="13582" max="13582" width="13.625" style="145" customWidth="1"/>
    <col min="13583" max="13583" width="15.5" style="145" customWidth="1"/>
    <col min="13584" max="13584" width="7.625" style="145" customWidth="1"/>
    <col min="13585" max="13585" width="1" style="145" customWidth="1"/>
    <col min="13586" max="13825" width="9" style="145"/>
    <col min="13826" max="13826" width="1.625" style="145" customWidth="1"/>
    <col min="13827" max="13827" width="4.125" style="145" customWidth="1"/>
    <col min="13828" max="13829" width="12.125" style="145" customWidth="1"/>
    <col min="13830" max="13830" width="11.625" style="145" customWidth="1"/>
    <col min="13831" max="13831" width="15.375" style="145" customWidth="1"/>
    <col min="13832" max="13832" width="9.625" style="145" customWidth="1"/>
    <col min="13833" max="13833" width="11.625" style="145" customWidth="1"/>
    <col min="13834" max="13835" width="10.5" style="145" customWidth="1"/>
    <col min="13836" max="13836" width="6.75" style="145" customWidth="1"/>
    <col min="13837" max="13837" width="6.625" style="145" customWidth="1"/>
    <col min="13838" max="13838" width="13.625" style="145" customWidth="1"/>
    <col min="13839" max="13839" width="15.5" style="145" customWidth="1"/>
    <col min="13840" max="13840" width="7.625" style="145" customWidth="1"/>
    <col min="13841" max="13841" width="1" style="145" customWidth="1"/>
    <col min="13842" max="14081" width="9" style="145"/>
    <col min="14082" max="14082" width="1.625" style="145" customWidth="1"/>
    <col min="14083" max="14083" width="4.125" style="145" customWidth="1"/>
    <col min="14084" max="14085" width="12.125" style="145" customWidth="1"/>
    <col min="14086" max="14086" width="11.625" style="145" customWidth="1"/>
    <col min="14087" max="14087" width="15.375" style="145" customWidth="1"/>
    <col min="14088" max="14088" width="9.625" style="145" customWidth="1"/>
    <col min="14089" max="14089" width="11.625" style="145" customWidth="1"/>
    <col min="14090" max="14091" width="10.5" style="145" customWidth="1"/>
    <col min="14092" max="14092" width="6.75" style="145" customWidth="1"/>
    <col min="14093" max="14093" width="6.625" style="145" customWidth="1"/>
    <col min="14094" max="14094" width="13.625" style="145" customWidth="1"/>
    <col min="14095" max="14095" width="15.5" style="145" customWidth="1"/>
    <col min="14096" max="14096" width="7.625" style="145" customWidth="1"/>
    <col min="14097" max="14097" width="1" style="145" customWidth="1"/>
    <col min="14098" max="14337" width="9" style="145"/>
    <col min="14338" max="14338" width="1.625" style="145" customWidth="1"/>
    <col min="14339" max="14339" width="4.125" style="145" customWidth="1"/>
    <col min="14340" max="14341" width="12.125" style="145" customWidth="1"/>
    <col min="14342" max="14342" width="11.625" style="145" customWidth="1"/>
    <col min="14343" max="14343" width="15.375" style="145" customWidth="1"/>
    <col min="14344" max="14344" width="9.625" style="145" customWidth="1"/>
    <col min="14345" max="14345" width="11.625" style="145" customWidth="1"/>
    <col min="14346" max="14347" width="10.5" style="145" customWidth="1"/>
    <col min="14348" max="14348" width="6.75" style="145" customWidth="1"/>
    <col min="14349" max="14349" width="6.625" style="145" customWidth="1"/>
    <col min="14350" max="14350" width="13.625" style="145" customWidth="1"/>
    <col min="14351" max="14351" width="15.5" style="145" customWidth="1"/>
    <col min="14352" max="14352" width="7.625" style="145" customWidth="1"/>
    <col min="14353" max="14353" width="1" style="145" customWidth="1"/>
    <col min="14354" max="14593" width="9" style="145"/>
    <col min="14594" max="14594" width="1.625" style="145" customWidth="1"/>
    <col min="14595" max="14595" width="4.125" style="145" customWidth="1"/>
    <col min="14596" max="14597" width="12.125" style="145" customWidth="1"/>
    <col min="14598" max="14598" width="11.625" style="145" customWidth="1"/>
    <col min="14599" max="14599" width="15.375" style="145" customWidth="1"/>
    <col min="14600" max="14600" width="9.625" style="145" customWidth="1"/>
    <col min="14601" max="14601" width="11.625" style="145" customWidth="1"/>
    <col min="14602" max="14603" width="10.5" style="145" customWidth="1"/>
    <col min="14604" max="14604" width="6.75" style="145" customWidth="1"/>
    <col min="14605" max="14605" width="6.625" style="145" customWidth="1"/>
    <col min="14606" max="14606" width="13.625" style="145" customWidth="1"/>
    <col min="14607" max="14607" width="15.5" style="145" customWidth="1"/>
    <col min="14608" max="14608" width="7.625" style="145" customWidth="1"/>
    <col min="14609" max="14609" width="1" style="145" customWidth="1"/>
    <col min="14610" max="14849" width="9" style="145"/>
    <col min="14850" max="14850" width="1.625" style="145" customWidth="1"/>
    <col min="14851" max="14851" width="4.125" style="145" customWidth="1"/>
    <col min="14852" max="14853" width="12.125" style="145" customWidth="1"/>
    <col min="14854" max="14854" width="11.625" style="145" customWidth="1"/>
    <col min="14855" max="14855" width="15.375" style="145" customWidth="1"/>
    <col min="14856" max="14856" width="9.625" style="145" customWidth="1"/>
    <col min="14857" max="14857" width="11.625" style="145" customWidth="1"/>
    <col min="14858" max="14859" width="10.5" style="145" customWidth="1"/>
    <col min="14860" max="14860" width="6.75" style="145" customWidth="1"/>
    <col min="14861" max="14861" width="6.625" style="145" customWidth="1"/>
    <col min="14862" max="14862" width="13.625" style="145" customWidth="1"/>
    <col min="14863" max="14863" width="15.5" style="145" customWidth="1"/>
    <col min="14864" max="14864" width="7.625" style="145" customWidth="1"/>
    <col min="14865" max="14865" width="1" style="145" customWidth="1"/>
    <col min="14866" max="15105" width="9" style="145"/>
    <col min="15106" max="15106" width="1.625" style="145" customWidth="1"/>
    <col min="15107" max="15107" width="4.125" style="145" customWidth="1"/>
    <col min="15108" max="15109" width="12.125" style="145" customWidth="1"/>
    <col min="15110" max="15110" width="11.625" style="145" customWidth="1"/>
    <col min="15111" max="15111" width="15.375" style="145" customWidth="1"/>
    <col min="15112" max="15112" width="9.625" style="145" customWidth="1"/>
    <col min="15113" max="15113" width="11.625" style="145" customWidth="1"/>
    <col min="15114" max="15115" width="10.5" style="145" customWidth="1"/>
    <col min="15116" max="15116" width="6.75" style="145" customWidth="1"/>
    <col min="15117" max="15117" width="6.625" style="145" customWidth="1"/>
    <col min="15118" max="15118" width="13.625" style="145" customWidth="1"/>
    <col min="15119" max="15119" width="15.5" style="145" customWidth="1"/>
    <col min="15120" max="15120" width="7.625" style="145" customWidth="1"/>
    <col min="15121" max="15121" width="1" style="145" customWidth="1"/>
    <col min="15122" max="15361" width="9" style="145"/>
    <col min="15362" max="15362" width="1.625" style="145" customWidth="1"/>
    <col min="15363" max="15363" width="4.125" style="145" customWidth="1"/>
    <col min="15364" max="15365" width="12.125" style="145" customWidth="1"/>
    <col min="15366" max="15366" width="11.625" style="145" customWidth="1"/>
    <col min="15367" max="15367" width="15.375" style="145" customWidth="1"/>
    <col min="15368" max="15368" width="9.625" style="145" customWidth="1"/>
    <col min="15369" max="15369" width="11.625" style="145" customWidth="1"/>
    <col min="15370" max="15371" width="10.5" style="145" customWidth="1"/>
    <col min="15372" max="15372" width="6.75" style="145" customWidth="1"/>
    <col min="15373" max="15373" width="6.625" style="145" customWidth="1"/>
    <col min="15374" max="15374" width="13.625" style="145" customWidth="1"/>
    <col min="15375" max="15375" width="15.5" style="145" customWidth="1"/>
    <col min="15376" max="15376" width="7.625" style="145" customWidth="1"/>
    <col min="15377" max="15377" width="1" style="145" customWidth="1"/>
    <col min="15378" max="15617" width="9" style="145"/>
    <col min="15618" max="15618" width="1.625" style="145" customWidth="1"/>
    <col min="15619" max="15619" width="4.125" style="145" customWidth="1"/>
    <col min="15620" max="15621" width="12.125" style="145" customWidth="1"/>
    <col min="15622" max="15622" width="11.625" style="145" customWidth="1"/>
    <col min="15623" max="15623" width="15.375" style="145" customWidth="1"/>
    <col min="15624" max="15624" width="9.625" style="145" customWidth="1"/>
    <col min="15625" max="15625" width="11.625" style="145" customWidth="1"/>
    <col min="15626" max="15627" width="10.5" style="145" customWidth="1"/>
    <col min="15628" max="15628" width="6.75" style="145" customWidth="1"/>
    <col min="15629" max="15629" width="6.625" style="145" customWidth="1"/>
    <col min="15630" max="15630" width="13.625" style="145" customWidth="1"/>
    <col min="15631" max="15631" width="15.5" style="145" customWidth="1"/>
    <col min="15632" max="15632" width="7.625" style="145" customWidth="1"/>
    <col min="15633" max="15633" width="1" style="145" customWidth="1"/>
    <col min="15634" max="15873" width="9" style="145"/>
    <col min="15874" max="15874" width="1.625" style="145" customWidth="1"/>
    <col min="15875" max="15875" width="4.125" style="145" customWidth="1"/>
    <col min="15876" max="15877" width="12.125" style="145" customWidth="1"/>
    <col min="15878" max="15878" width="11.625" style="145" customWidth="1"/>
    <col min="15879" max="15879" width="15.375" style="145" customWidth="1"/>
    <col min="15880" max="15880" width="9.625" style="145" customWidth="1"/>
    <col min="15881" max="15881" width="11.625" style="145" customWidth="1"/>
    <col min="15882" max="15883" width="10.5" style="145" customWidth="1"/>
    <col min="15884" max="15884" width="6.75" style="145" customWidth="1"/>
    <col min="15885" max="15885" width="6.625" style="145" customWidth="1"/>
    <col min="15886" max="15886" width="13.625" style="145" customWidth="1"/>
    <col min="15887" max="15887" width="15.5" style="145" customWidth="1"/>
    <col min="15888" max="15888" width="7.625" style="145" customWidth="1"/>
    <col min="15889" max="15889" width="1" style="145" customWidth="1"/>
    <col min="15890" max="16129" width="9" style="145"/>
    <col min="16130" max="16130" width="1.625" style="145" customWidth="1"/>
    <col min="16131" max="16131" width="4.125" style="145" customWidth="1"/>
    <col min="16132" max="16133" width="12.125" style="145" customWidth="1"/>
    <col min="16134" max="16134" width="11.625" style="145" customWidth="1"/>
    <col min="16135" max="16135" width="15.375" style="145" customWidth="1"/>
    <col min="16136" max="16136" width="9.625" style="145" customWidth="1"/>
    <col min="16137" max="16137" width="11.625" style="145" customWidth="1"/>
    <col min="16138" max="16139" width="10.5" style="145" customWidth="1"/>
    <col min="16140" max="16140" width="6.75" style="145" customWidth="1"/>
    <col min="16141" max="16141" width="6.625" style="145" customWidth="1"/>
    <col min="16142" max="16142" width="13.625" style="145" customWidth="1"/>
    <col min="16143" max="16143" width="15.5" style="145" customWidth="1"/>
    <col min="16144" max="16144" width="7.625" style="145" customWidth="1"/>
    <col min="16145" max="16145" width="1" style="145" customWidth="1"/>
    <col min="16146" max="16384" width="9" style="145"/>
  </cols>
  <sheetData>
    <row r="1" spans="2:16" ht="14.25" customHeight="1">
      <c r="B1" s="142"/>
      <c r="C1" s="143"/>
      <c r="D1" s="143"/>
      <c r="E1" s="331" t="s">
        <v>123</v>
      </c>
      <c r="F1" s="331"/>
      <c r="G1" s="331"/>
      <c r="H1" s="331"/>
      <c r="I1" s="331"/>
      <c r="J1" s="333" t="str">
        <f>"("&amp;はじめに!E24&amp;"年"&amp;")"</f>
        <v>(2023年)</v>
      </c>
      <c r="K1" s="333"/>
      <c r="L1" s="144"/>
      <c r="M1" s="144"/>
      <c r="N1" s="143"/>
      <c r="O1" s="143"/>
      <c r="P1" s="143"/>
    </row>
    <row r="2" spans="2:16" ht="13.5" customHeight="1">
      <c r="B2" s="146"/>
      <c r="C2" s="143"/>
      <c r="D2" s="143"/>
      <c r="E2" s="332"/>
      <c r="F2" s="332"/>
      <c r="G2" s="332"/>
      <c r="H2" s="332"/>
      <c r="I2" s="332"/>
      <c r="J2" s="334"/>
      <c r="K2" s="334"/>
      <c r="L2" s="147"/>
      <c r="M2" s="147"/>
      <c r="N2" s="143"/>
      <c r="O2" s="143"/>
      <c r="P2" s="143"/>
    </row>
    <row r="3" spans="2:16" ht="12" customHeight="1">
      <c r="B3" s="335" t="s">
        <v>86</v>
      </c>
      <c r="C3" s="336"/>
      <c r="D3" s="335" t="s">
        <v>87</v>
      </c>
      <c r="E3" s="336"/>
      <c r="F3" s="349" t="s">
        <v>169</v>
      </c>
      <c r="G3" s="350"/>
      <c r="H3" s="350"/>
      <c r="I3" s="350"/>
      <c r="J3" s="148"/>
      <c r="K3" s="337" t="s">
        <v>88</v>
      </c>
      <c r="L3" s="338"/>
      <c r="M3" s="335" t="s">
        <v>89</v>
      </c>
      <c r="N3" s="336"/>
      <c r="O3" s="149" t="s">
        <v>90</v>
      </c>
    </row>
    <row r="4" spans="2:16" ht="22.5" customHeight="1">
      <c r="B4" s="150"/>
      <c r="C4" s="151">
        <f>はじめに!E18</f>
        <v>0</v>
      </c>
      <c r="D4" s="340">
        <f>はじめに!E19</f>
        <v>0</v>
      </c>
      <c r="E4" s="341" t="e">
        <v>#N/A</v>
      </c>
      <c r="F4" s="351">
        <f>はじめに!E20</f>
        <v>0</v>
      </c>
      <c r="G4" s="352"/>
      <c r="H4" s="352"/>
      <c r="I4" s="352"/>
      <c r="J4" s="353"/>
      <c r="K4" s="340">
        <f>はじめに!E22</f>
        <v>0</v>
      </c>
      <c r="L4" s="341" t="e">
        <v>#N/A</v>
      </c>
      <c r="M4" s="152"/>
      <c r="N4" s="153" t="str">
        <f>はじめに!E21</f>
        <v>１バ</v>
      </c>
      <c r="O4" s="154">
        <f>はじめに!E25</f>
        <v>0</v>
      </c>
    </row>
    <row r="5" spans="2:16" ht="12.75" customHeight="1">
      <c r="B5" s="155"/>
      <c r="C5" s="156"/>
      <c r="D5" s="342"/>
      <c r="E5" s="343"/>
      <c r="F5" s="157"/>
      <c r="G5" s="158"/>
      <c r="H5" s="159"/>
      <c r="I5" s="160"/>
      <c r="J5" s="161"/>
      <c r="K5" s="342"/>
      <c r="L5" s="344"/>
      <c r="M5" s="162"/>
      <c r="N5" s="163"/>
      <c r="O5" s="164"/>
    </row>
    <row r="6" spans="2:16" ht="2.25" customHeight="1" thickBot="1">
      <c r="B6" s="165"/>
      <c r="C6" s="165"/>
      <c r="D6" s="165"/>
      <c r="E6" s="165"/>
      <c r="F6" s="165"/>
      <c r="G6" s="165"/>
      <c r="H6" s="165"/>
      <c r="I6" s="166" t="s">
        <v>91</v>
      </c>
      <c r="J6" s="166"/>
      <c r="K6" s="165"/>
      <c r="L6" s="167"/>
      <c r="M6" s="167"/>
      <c r="N6" s="167"/>
      <c r="O6" s="168"/>
    </row>
    <row r="7" spans="2:16" s="177" customFormat="1" ht="20.25" customHeight="1">
      <c r="B7" s="169" t="s">
        <v>92</v>
      </c>
      <c r="C7" s="170" t="s">
        <v>93</v>
      </c>
      <c r="D7" s="170" t="s">
        <v>94</v>
      </c>
      <c r="E7" s="170" t="s">
        <v>95</v>
      </c>
      <c r="F7" s="171" t="s">
        <v>19</v>
      </c>
      <c r="G7" s="172" t="s">
        <v>96</v>
      </c>
      <c r="H7" s="172" t="s">
        <v>97</v>
      </c>
      <c r="I7" s="170" t="s">
        <v>98</v>
      </c>
      <c r="J7" s="172" t="s">
        <v>99</v>
      </c>
      <c r="K7" s="173" t="s">
        <v>100</v>
      </c>
      <c r="L7" s="345" t="s">
        <v>101</v>
      </c>
      <c r="M7" s="346"/>
      <c r="N7" s="174" t="s">
        <v>102</v>
      </c>
      <c r="O7" s="175" t="s">
        <v>170</v>
      </c>
      <c r="P7" s="176"/>
    </row>
    <row r="8" spans="2:16" s="188" customFormat="1" ht="12.75" customHeight="1">
      <c r="B8" s="178"/>
      <c r="C8" s="179"/>
      <c r="D8" s="179"/>
      <c r="E8" s="179"/>
      <c r="F8" s="180"/>
      <c r="G8" s="181" t="s">
        <v>25</v>
      </c>
      <c r="H8" s="182"/>
      <c r="I8" s="181" t="s">
        <v>103</v>
      </c>
      <c r="J8" s="182" t="s">
        <v>104</v>
      </c>
      <c r="K8" s="183" t="s">
        <v>104</v>
      </c>
      <c r="L8" s="184"/>
      <c r="M8" s="185"/>
      <c r="N8" s="186" t="s">
        <v>25</v>
      </c>
      <c r="O8" s="187"/>
      <c r="P8" s="176"/>
    </row>
    <row r="9" spans="2:16" s="188" customFormat="1" ht="20.45" customHeight="1">
      <c r="B9" s="189" t="s">
        <v>105</v>
      </c>
      <c r="C9" s="190">
        <f>Ａ明細入力表!F4</f>
        <v>0</v>
      </c>
      <c r="D9" s="190">
        <f>Ａ明細入力表!I4</f>
        <v>0</v>
      </c>
      <c r="E9" s="190">
        <f>Ａ明細入力表!L4</f>
        <v>0</v>
      </c>
      <c r="F9" s="191">
        <f>Ａ明細入力表!S4</f>
        <v>0</v>
      </c>
      <c r="G9" s="192">
        <f>はじめに!G29</f>
        <v>0</v>
      </c>
      <c r="H9" s="193">
        <f>Ａ明細入力表!J31</f>
        <v>0</v>
      </c>
      <c r="I9" s="194">
        <f>Ａ明細入力表!$D$32</f>
        <v>0</v>
      </c>
      <c r="J9" s="194">
        <f>Ａ明細入力表!$F$32</f>
        <v>0</v>
      </c>
      <c r="K9" s="194">
        <f>Ａ明細入力表!$G$32</f>
        <v>0</v>
      </c>
      <c r="L9" s="195"/>
      <c r="M9" s="193" t="str">
        <f>Ａ明細入力表!$L$31</f>
        <v/>
      </c>
      <c r="N9" s="196" t="str">
        <f>Ａ明細入力表!$M$31</f>
        <v/>
      </c>
      <c r="O9" s="197">
        <f>Ａ明細入力表!P4</f>
        <v>0</v>
      </c>
      <c r="P9" s="176"/>
    </row>
    <row r="10" spans="2:16" ht="20.45" customHeight="1">
      <c r="B10" s="198" t="s">
        <v>106</v>
      </c>
      <c r="C10" s="199">
        <f>Ａ明細入力表!F42</f>
        <v>0</v>
      </c>
      <c r="D10" s="199">
        <f>Ａ明細入力表!I42</f>
        <v>0</v>
      </c>
      <c r="E10" s="199">
        <f>Ａ明細入力表!L42</f>
        <v>0</v>
      </c>
      <c r="F10" s="200">
        <f>Ａ明細入力表!S42</f>
        <v>0</v>
      </c>
      <c r="G10" s="201">
        <f>はじめに!G30</f>
        <v>0</v>
      </c>
      <c r="H10" s="202">
        <f>Ａ明細入力表!J69</f>
        <v>0</v>
      </c>
      <c r="I10" s="203">
        <f>Ａ明細入力表!$D$70</f>
        <v>0</v>
      </c>
      <c r="J10" s="203">
        <f>Ａ明細入力表!$F$70</f>
        <v>0</v>
      </c>
      <c r="K10" s="203">
        <f>Ａ明細入力表!$G$70</f>
        <v>0</v>
      </c>
      <c r="L10" s="204"/>
      <c r="M10" s="202" t="str">
        <f>Ａ明細入力表!$L$69</f>
        <v/>
      </c>
      <c r="N10" s="205" t="str">
        <f>Ａ明細入力表!$M$69</f>
        <v/>
      </c>
      <c r="O10" s="206">
        <f>Ａ明細入力表!P42</f>
        <v>0</v>
      </c>
      <c r="P10" s="176"/>
    </row>
    <row r="11" spans="2:16" ht="20.45" customHeight="1">
      <c r="B11" s="198" t="s">
        <v>53</v>
      </c>
      <c r="C11" s="199">
        <f>Ａ明細入力表!F80</f>
        <v>0</v>
      </c>
      <c r="D11" s="199">
        <f>Ａ明細入力表!I80</f>
        <v>0</v>
      </c>
      <c r="E11" s="199">
        <f>Ａ明細入力表!L80</f>
        <v>0</v>
      </c>
      <c r="F11" s="200">
        <f>Ａ明細入力表!S80</f>
        <v>0</v>
      </c>
      <c r="G11" s="201">
        <f>はじめに!G31</f>
        <v>0</v>
      </c>
      <c r="H11" s="202">
        <f>Ａ明細入力表!J107</f>
        <v>0</v>
      </c>
      <c r="I11" s="203">
        <f>Ａ明細入力表!$D$108</f>
        <v>0</v>
      </c>
      <c r="J11" s="203">
        <f>Ａ明細入力表!$F$108</f>
        <v>0</v>
      </c>
      <c r="K11" s="203">
        <f>Ａ明細入力表!$G$108</f>
        <v>0</v>
      </c>
      <c r="L11" s="204"/>
      <c r="M11" s="202" t="str">
        <f>Ａ明細入力表!$L$107</f>
        <v/>
      </c>
      <c r="N11" s="205" t="str">
        <f>Ａ明細入力表!$M$107</f>
        <v/>
      </c>
      <c r="O11" s="206">
        <f>Ａ明細入力表!P80</f>
        <v>0</v>
      </c>
      <c r="P11" s="176"/>
    </row>
    <row r="12" spans="2:16" ht="20.45" customHeight="1">
      <c r="B12" s="198" t="s">
        <v>54</v>
      </c>
      <c r="C12" s="199">
        <f>Ａ明細入力表!F118</f>
        <v>0</v>
      </c>
      <c r="D12" s="199">
        <f>Ａ明細入力表!I118</f>
        <v>0</v>
      </c>
      <c r="E12" s="199">
        <f>Ａ明細入力表!L118</f>
        <v>0</v>
      </c>
      <c r="F12" s="200">
        <f>Ａ明細入力表!S118</f>
        <v>0</v>
      </c>
      <c r="G12" s="201">
        <f>はじめに!G32</f>
        <v>0</v>
      </c>
      <c r="H12" s="202">
        <f>Ａ明細入力表!$J$145</f>
        <v>0</v>
      </c>
      <c r="I12" s="203">
        <f>Ａ明細入力表!$D$146</f>
        <v>0</v>
      </c>
      <c r="J12" s="203">
        <f>Ａ明細入力表!$F$146</f>
        <v>0</v>
      </c>
      <c r="K12" s="203">
        <f>Ａ明細入力表!$G$146</f>
        <v>0</v>
      </c>
      <c r="L12" s="204"/>
      <c r="M12" s="202" t="str">
        <f>Ａ明細入力表!$L$145</f>
        <v/>
      </c>
      <c r="N12" s="205" t="str">
        <f>Ａ明細入力表!$M$145</f>
        <v/>
      </c>
      <c r="O12" s="206">
        <f>Ａ明細入力表!P118</f>
        <v>0</v>
      </c>
      <c r="P12" s="176"/>
    </row>
    <row r="13" spans="2:16" ht="20.45" customHeight="1">
      <c r="B13" s="198" t="s">
        <v>55</v>
      </c>
      <c r="C13" s="199">
        <f>Ａ明細入力表!F156</f>
        <v>0</v>
      </c>
      <c r="D13" s="199">
        <f>Ａ明細入力表!I156</f>
        <v>0</v>
      </c>
      <c r="E13" s="199">
        <f>Ａ明細入力表!L156</f>
        <v>0</v>
      </c>
      <c r="F13" s="200">
        <f>Ａ明細入力表!S156</f>
        <v>0</v>
      </c>
      <c r="G13" s="201">
        <f>はじめに!G33</f>
        <v>0</v>
      </c>
      <c r="H13" s="202">
        <f>Ａ明細入力表!$J$183</f>
        <v>0</v>
      </c>
      <c r="I13" s="203">
        <f>Ａ明細入力表!$D$184</f>
        <v>0</v>
      </c>
      <c r="J13" s="203">
        <f>Ａ明細入力表!$F$184</f>
        <v>0</v>
      </c>
      <c r="K13" s="203">
        <f>Ａ明細入力表!$G$184</f>
        <v>0</v>
      </c>
      <c r="L13" s="204"/>
      <c r="M13" s="202" t="str">
        <f>Ａ明細入力表!$L$183</f>
        <v/>
      </c>
      <c r="N13" s="205" t="str">
        <f>Ａ明細入力表!$M$183</f>
        <v/>
      </c>
      <c r="O13" s="206">
        <f>Ａ明細入力表!P156</f>
        <v>0</v>
      </c>
      <c r="P13" s="176"/>
    </row>
    <row r="14" spans="2:16" ht="20.45" customHeight="1">
      <c r="B14" s="198" t="s">
        <v>56</v>
      </c>
      <c r="C14" s="199">
        <f>Ａ明細入力表!F194</f>
        <v>0</v>
      </c>
      <c r="D14" s="199">
        <f>Ａ明細入力表!I194</f>
        <v>0</v>
      </c>
      <c r="E14" s="199">
        <f>Ａ明細入力表!L194</f>
        <v>0</v>
      </c>
      <c r="F14" s="200">
        <f>Ａ明細入力表!S194</f>
        <v>0</v>
      </c>
      <c r="G14" s="201">
        <f>はじめに!G34</f>
        <v>0</v>
      </c>
      <c r="H14" s="202">
        <f>Ａ明細入力表!$J$221</f>
        <v>0</v>
      </c>
      <c r="I14" s="203">
        <f>Ａ明細入力表!$D$222</f>
        <v>0</v>
      </c>
      <c r="J14" s="203">
        <f>Ａ明細入力表!$F$222</f>
        <v>0</v>
      </c>
      <c r="K14" s="203">
        <f>Ａ明細入力表!$G$222</f>
        <v>0</v>
      </c>
      <c r="L14" s="204"/>
      <c r="M14" s="202" t="str">
        <f>Ａ明細入力表!$L$221</f>
        <v/>
      </c>
      <c r="N14" s="205" t="str">
        <f>Ａ明細入力表!$M$221</f>
        <v/>
      </c>
      <c r="O14" s="206">
        <f>Ａ明細入力表!P194</f>
        <v>0</v>
      </c>
      <c r="P14" s="176"/>
    </row>
    <row r="15" spans="2:16" ht="20.45" customHeight="1">
      <c r="B15" s="198" t="s">
        <v>57</v>
      </c>
      <c r="C15" s="199">
        <f>Ａ明細入力表!F232</f>
        <v>0</v>
      </c>
      <c r="D15" s="199">
        <f>Ａ明細入力表!I232</f>
        <v>0</v>
      </c>
      <c r="E15" s="199">
        <f>Ａ明細入力表!L232</f>
        <v>0</v>
      </c>
      <c r="F15" s="200">
        <f>Ａ明細入力表!S232</f>
        <v>0</v>
      </c>
      <c r="G15" s="201">
        <f>はじめに!G35</f>
        <v>0</v>
      </c>
      <c r="H15" s="202">
        <f>Ａ明細入力表!$J$259</f>
        <v>0</v>
      </c>
      <c r="I15" s="203">
        <f>Ａ明細入力表!$D$260</f>
        <v>0</v>
      </c>
      <c r="J15" s="203">
        <f>Ａ明細入力表!$F$260</f>
        <v>0</v>
      </c>
      <c r="K15" s="203">
        <f>Ａ明細入力表!$G$260</f>
        <v>0</v>
      </c>
      <c r="L15" s="204"/>
      <c r="M15" s="202" t="str">
        <f>Ａ明細入力表!$L$259</f>
        <v/>
      </c>
      <c r="N15" s="205" t="str">
        <f>Ａ明細入力表!$M$259</f>
        <v/>
      </c>
      <c r="O15" s="206">
        <f>Ａ明細入力表!P232</f>
        <v>0</v>
      </c>
      <c r="P15" s="176"/>
    </row>
    <row r="16" spans="2:16" ht="20.45" customHeight="1">
      <c r="B16" s="198" t="s">
        <v>58</v>
      </c>
      <c r="C16" s="199">
        <f>Ａ明細入力表!F270</f>
        <v>0</v>
      </c>
      <c r="D16" s="199">
        <f>Ａ明細入力表!I270</f>
        <v>0</v>
      </c>
      <c r="E16" s="199">
        <f>Ａ明細入力表!L270</f>
        <v>0</v>
      </c>
      <c r="F16" s="200">
        <f>Ａ明細入力表!S270</f>
        <v>0</v>
      </c>
      <c r="G16" s="201">
        <f>はじめに!G36</f>
        <v>0</v>
      </c>
      <c r="H16" s="202">
        <f>Ａ明細入力表!$J$297</f>
        <v>0</v>
      </c>
      <c r="I16" s="203">
        <f>Ａ明細入力表!$D$298</f>
        <v>0</v>
      </c>
      <c r="J16" s="203">
        <f>Ａ明細入力表!$F$298</f>
        <v>0</v>
      </c>
      <c r="K16" s="203">
        <f>Ａ明細入力表!$G$298</f>
        <v>0</v>
      </c>
      <c r="L16" s="204"/>
      <c r="M16" s="202" t="str">
        <f>Ａ明細入力表!$L$297</f>
        <v/>
      </c>
      <c r="N16" s="205" t="str">
        <f>Ａ明細入力表!$M$297</f>
        <v/>
      </c>
      <c r="O16" s="206">
        <f>Ａ明細入力表!P270</f>
        <v>0</v>
      </c>
      <c r="P16" s="176"/>
    </row>
    <row r="17" spans="2:16" ht="20.45" customHeight="1">
      <c r="B17" s="198" t="s">
        <v>59</v>
      </c>
      <c r="C17" s="199">
        <f>Ａ明細入力表!F308</f>
        <v>0</v>
      </c>
      <c r="D17" s="199">
        <f>Ａ明細入力表!I308</f>
        <v>0</v>
      </c>
      <c r="E17" s="199">
        <f>Ａ明細入力表!L308</f>
        <v>0</v>
      </c>
      <c r="F17" s="200">
        <f>Ａ明細入力表!S308</f>
        <v>0</v>
      </c>
      <c r="G17" s="201">
        <f>はじめに!G37</f>
        <v>0</v>
      </c>
      <c r="H17" s="202">
        <f>Ａ明細入力表!$J$335</f>
        <v>0</v>
      </c>
      <c r="I17" s="203">
        <f>Ａ明細入力表!$D$336</f>
        <v>0</v>
      </c>
      <c r="J17" s="203">
        <f>Ａ明細入力表!$F$336</f>
        <v>0</v>
      </c>
      <c r="K17" s="203">
        <f>Ａ明細入力表!$G$336</f>
        <v>0</v>
      </c>
      <c r="L17" s="204"/>
      <c r="M17" s="202" t="str">
        <f>Ａ明細入力表!$L$335</f>
        <v/>
      </c>
      <c r="N17" s="205" t="str">
        <f>Ａ明細入力表!$M$335</f>
        <v/>
      </c>
      <c r="O17" s="206">
        <f>Ａ明細入力表!P308</f>
        <v>0</v>
      </c>
      <c r="P17" s="176"/>
    </row>
    <row r="18" spans="2:16" ht="20.45" customHeight="1">
      <c r="B18" s="198" t="s">
        <v>107</v>
      </c>
      <c r="C18" s="199">
        <f>Ａ明細入力表!F346</f>
        <v>0</v>
      </c>
      <c r="D18" s="199">
        <f>Ａ明細入力表!I346</f>
        <v>0</v>
      </c>
      <c r="E18" s="199">
        <f>Ａ明細入力表!L346</f>
        <v>0</v>
      </c>
      <c r="F18" s="200">
        <f>Ａ明細入力表!S346</f>
        <v>0</v>
      </c>
      <c r="G18" s="201">
        <f>はじめに!G38</f>
        <v>0</v>
      </c>
      <c r="H18" s="202">
        <f>Ａ明細入力表!$J$373</f>
        <v>0</v>
      </c>
      <c r="I18" s="203">
        <f>Ａ明細入力表!$D$374</f>
        <v>0</v>
      </c>
      <c r="J18" s="203">
        <f>Ａ明細入力表!$F$374</f>
        <v>0</v>
      </c>
      <c r="K18" s="203">
        <f>Ａ明細入力表!$G$374</f>
        <v>0</v>
      </c>
      <c r="L18" s="204"/>
      <c r="M18" s="202" t="str">
        <f>Ａ明細入力表!$L$373</f>
        <v/>
      </c>
      <c r="N18" s="205" t="str">
        <f>Ａ明細入力表!$M$373</f>
        <v/>
      </c>
      <c r="O18" s="206">
        <f>Ａ明細入力表!P346</f>
        <v>0</v>
      </c>
      <c r="P18" s="176"/>
    </row>
    <row r="19" spans="2:16" ht="20.45" customHeight="1">
      <c r="B19" s="198" t="s">
        <v>108</v>
      </c>
      <c r="C19" s="199">
        <f>Ａ明細入力表!F384</f>
        <v>0</v>
      </c>
      <c r="D19" s="199">
        <f>Ａ明細入力表!I384</f>
        <v>0</v>
      </c>
      <c r="E19" s="199">
        <f>Ａ明細入力表!L384</f>
        <v>0</v>
      </c>
      <c r="F19" s="200">
        <f>Ａ明細入力表!S384</f>
        <v>0</v>
      </c>
      <c r="G19" s="201">
        <f>はじめに!L29</f>
        <v>0</v>
      </c>
      <c r="H19" s="202">
        <f>Ａ明細入力表!$J$411</f>
        <v>0</v>
      </c>
      <c r="I19" s="203">
        <f>Ａ明細入力表!$D$412</f>
        <v>0</v>
      </c>
      <c r="J19" s="203">
        <f>Ａ明細入力表!$F$412</f>
        <v>0</v>
      </c>
      <c r="K19" s="203">
        <f>Ａ明細入力表!$G$412</f>
        <v>0</v>
      </c>
      <c r="L19" s="204"/>
      <c r="M19" s="202" t="str">
        <f>Ａ明細入力表!$L$411</f>
        <v/>
      </c>
      <c r="N19" s="205" t="str">
        <f>Ａ明細入力表!$M$411</f>
        <v/>
      </c>
      <c r="O19" s="206">
        <f>Ａ明細入力表!P384</f>
        <v>0</v>
      </c>
      <c r="P19" s="176"/>
    </row>
    <row r="20" spans="2:16" ht="20.45" customHeight="1">
      <c r="B20" s="198" t="s">
        <v>109</v>
      </c>
      <c r="C20" s="199">
        <f>Ａ明細入力表!F422</f>
        <v>0</v>
      </c>
      <c r="D20" s="199">
        <f>Ａ明細入力表!I422</f>
        <v>0</v>
      </c>
      <c r="E20" s="199">
        <f>Ａ明細入力表!L422</f>
        <v>0</v>
      </c>
      <c r="F20" s="200">
        <f>Ａ明細入力表!S422</f>
        <v>0</v>
      </c>
      <c r="G20" s="201">
        <f>はじめに!L30</f>
        <v>0</v>
      </c>
      <c r="H20" s="202">
        <f>Ａ明細入力表!$J$449</f>
        <v>0</v>
      </c>
      <c r="I20" s="203">
        <f>Ａ明細入力表!$D$450</f>
        <v>0</v>
      </c>
      <c r="J20" s="203">
        <f>Ａ明細入力表!$F$450</f>
        <v>0</v>
      </c>
      <c r="K20" s="203">
        <f>Ａ明細入力表!$G$450</f>
        <v>0</v>
      </c>
      <c r="L20" s="204"/>
      <c r="M20" s="202" t="str">
        <f>Ａ明細入力表!$L$449</f>
        <v/>
      </c>
      <c r="N20" s="205" t="str">
        <f>Ａ明細入力表!$M$449</f>
        <v/>
      </c>
      <c r="O20" s="206">
        <f>Ａ明細入力表!P422</f>
        <v>0</v>
      </c>
      <c r="P20" s="176"/>
    </row>
    <row r="21" spans="2:16" ht="20.45" customHeight="1">
      <c r="B21" s="198" t="s">
        <v>110</v>
      </c>
      <c r="C21" s="199">
        <f>Ａ明細入力表!F460</f>
        <v>0</v>
      </c>
      <c r="D21" s="199">
        <f>Ａ明細入力表!I460</f>
        <v>0</v>
      </c>
      <c r="E21" s="199">
        <f>Ａ明細入力表!L460</f>
        <v>0</v>
      </c>
      <c r="F21" s="200">
        <f>Ａ明細入力表!S460</f>
        <v>0</v>
      </c>
      <c r="G21" s="201">
        <f>はじめに!L31</f>
        <v>0</v>
      </c>
      <c r="H21" s="202">
        <f>Ａ明細入力表!$J$487</f>
        <v>0</v>
      </c>
      <c r="I21" s="203">
        <f>Ａ明細入力表!$D$488</f>
        <v>0</v>
      </c>
      <c r="J21" s="203">
        <f>Ａ明細入力表!$F$488</f>
        <v>0</v>
      </c>
      <c r="K21" s="203">
        <f>Ａ明細入力表!$G$488</f>
        <v>0</v>
      </c>
      <c r="L21" s="204"/>
      <c r="M21" s="202" t="str">
        <f>Ａ明細入力表!$L$487</f>
        <v/>
      </c>
      <c r="N21" s="205" t="str">
        <f>Ａ明細入力表!$M$487</f>
        <v/>
      </c>
      <c r="O21" s="206">
        <f>Ａ明細入力表!P460</f>
        <v>0</v>
      </c>
      <c r="P21" s="176"/>
    </row>
    <row r="22" spans="2:16" ht="20.45" customHeight="1">
      <c r="B22" s="198" t="s">
        <v>111</v>
      </c>
      <c r="C22" s="199">
        <f>Ａ明細入力表!F498</f>
        <v>0</v>
      </c>
      <c r="D22" s="199">
        <f>Ａ明細入力表!I498</f>
        <v>0</v>
      </c>
      <c r="E22" s="199">
        <f>Ａ明細入力表!L498</f>
        <v>0</v>
      </c>
      <c r="F22" s="200">
        <f>Ａ明細入力表!S498</f>
        <v>0</v>
      </c>
      <c r="G22" s="201">
        <f>はじめに!L32</f>
        <v>0</v>
      </c>
      <c r="H22" s="202">
        <f>Ａ明細入力表!$J$525</f>
        <v>0</v>
      </c>
      <c r="I22" s="203">
        <f>Ａ明細入力表!$D$526</f>
        <v>0</v>
      </c>
      <c r="J22" s="203">
        <f>Ａ明細入力表!$F$526</f>
        <v>0</v>
      </c>
      <c r="K22" s="203">
        <f>Ａ明細入力表!$G$526</f>
        <v>0</v>
      </c>
      <c r="L22" s="204"/>
      <c r="M22" s="202" t="str">
        <f>Ａ明細入力表!$L$525</f>
        <v/>
      </c>
      <c r="N22" s="205" t="str">
        <f>Ａ明細入力表!$M$525</f>
        <v/>
      </c>
      <c r="O22" s="206">
        <f>Ａ明細入力表!P498</f>
        <v>0</v>
      </c>
      <c r="P22" s="176"/>
    </row>
    <row r="23" spans="2:16" ht="20.45" customHeight="1">
      <c r="B23" s="198" t="s">
        <v>112</v>
      </c>
      <c r="C23" s="199">
        <f>Ａ明細入力表!F536</f>
        <v>0</v>
      </c>
      <c r="D23" s="199">
        <f>Ａ明細入力表!I536</f>
        <v>0</v>
      </c>
      <c r="E23" s="199">
        <f>Ａ明細入力表!L536</f>
        <v>0</v>
      </c>
      <c r="F23" s="200">
        <f>Ａ明細入力表!S536</f>
        <v>0</v>
      </c>
      <c r="G23" s="201">
        <f>はじめに!L33</f>
        <v>0</v>
      </c>
      <c r="H23" s="202">
        <f>Ａ明細入力表!$J$563</f>
        <v>0</v>
      </c>
      <c r="I23" s="203">
        <f>Ａ明細入力表!$D$564</f>
        <v>0</v>
      </c>
      <c r="J23" s="203">
        <f>Ａ明細入力表!$F$564</f>
        <v>0</v>
      </c>
      <c r="K23" s="203">
        <f>Ａ明細入力表!$G$564</f>
        <v>0</v>
      </c>
      <c r="L23" s="204"/>
      <c r="M23" s="202" t="str">
        <f>Ａ明細入力表!$L$563</f>
        <v/>
      </c>
      <c r="N23" s="205" t="str">
        <f>Ａ明細入力表!$M$563</f>
        <v/>
      </c>
      <c r="O23" s="206">
        <f>Ａ明細入力表!P536</f>
        <v>0</v>
      </c>
      <c r="P23" s="176"/>
    </row>
    <row r="24" spans="2:16" ht="20.45" customHeight="1">
      <c r="B24" s="198" t="s">
        <v>113</v>
      </c>
      <c r="C24" s="199">
        <f>Ａ明細入力表!F574</f>
        <v>0</v>
      </c>
      <c r="D24" s="199">
        <f>Ａ明細入力表!I574</f>
        <v>0</v>
      </c>
      <c r="E24" s="199">
        <f>Ａ明細入力表!L574</f>
        <v>0</v>
      </c>
      <c r="F24" s="200">
        <f>Ａ明細入力表!S574</f>
        <v>0</v>
      </c>
      <c r="G24" s="201">
        <f>はじめに!L34</f>
        <v>0</v>
      </c>
      <c r="H24" s="202">
        <f>Ａ明細入力表!$J$601</f>
        <v>0</v>
      </c>
      <c r="I24" s="203">
        <f>Ａ明細入力表!$D$602</f>
        <v>0</v>
      </c>
      <c r="J24" s="203">
        <f>Ａ明細入力表!$F$602</f>
        <v>0</v>
      </c>
      <c r="K24" s="203">
        <f>Ａ明細入力表!$G$602</f>
        <v>0</v>
      </c>
      <c r="L24" s="204"/>
      <c r="M24" s="202" t="str">
        <f>Ａ明細入力表!$L$601</f>
        <v/>
      </c>
      <c r="N24" s="205" t="str">
        <f>Ａ明細入力表!$M$601</f>
        <v/>
      </c>
      <c r="O24" s="206">
        <f>Ａ明細入力表!P574</f>
        <v>0</v>
      </c>
      <c r="P24" s="176"/>
    </row>
    <row r="25" spans="2:16" ht="20.45" customHeight="1">
      <c r="B25" s="198" t="s">
        <v>114</v>
      </c>
      <c r="C25" s="199">
        <f>Ａ明細入力表!F612</f>
        <v>0</v>
      </c>
      <c r="D25" s="199">
        <f>Ａ明細入力表!I612</f>
        <v>0</v>
      </c>
      <c r="E25" s="199">
        <f>Ａ明細入力表!L612</f>
        <v>0</v>
      </c>
      <c r="F25" s="200">
        <f>Ａ明細入力表!S612</f>
        <v>0</v>
      </c>
      <c r="G25" s="201">
        <f>はじめに!L35</f>
        <v>0</v>
      </c>
      <c r="H25" s="202">
        <f>Ａ明細入力表!$J$639</f>
        <v>0</v>
      </c>
      <c r="I25" s="203">
        <f>Ａ明細入力表!$D$640</f>
        <v>0</v>
      </c>
      <c r="J25" s="203">
        <f>Ａ明細入力表!$F$640</f>
        <v>0</v>
      </c>
      <c r="K25" s="203">
        <f>Ａ明細入力表!$G$640</f>
        <v>0</v>
      </c>
      <c r="L25" s="204"/>
      <c r="M25" s="202" t="str">
        <f>Ａ明細入力表!$L$639</f>
        <v/>
      </c>
      <c r="N25" s="205" t="str">
        <f>Ａ明細入力表!$M$639</f>
        <v/>
      </c>
      <c r="O25" s="206">
        <f>Ａ明細入力表!P612</f>
        <v>0</v>
      </c>
      <c r="P25" s="176"/>
    </row>
    <row r="26" spans="2:16" ht="20.45" customHeight="1">
      <c r="B26" s="198" t="s">
        <v>115</v>
      </c>
      <c r="C26" s="199">
        <f>Ａ明細入力表!F650</f>
        <v>0</v>
      </c>
      <c r="D26" s="199">
        <f>Ａ明細入力表!I650</f>
        <v>0</v>
      </c>
      <c r="E26" s="199">
        <f>Ａ明細入力表!L650</f>
        <v>0</v>
      </c>
      <c r="F26" s="200">
        <f>Ａ明細入力表!S650</f>
        <v>0</v>
      </c>
      <c r="G26" s="201">
        <f>はじめに!L36</f>
        <v>0</v>
      </c>
      <c r="H26" s="202">
        <f>Ａ明細入力表!$J$677</f>
        <v>0</v>
      </c>
      <c r="I26" s="203">
        <f>Ａ明細入力表!$D$678</f>
        <v>0</v>
      </c>
      <c r="J26" s="203">
        <f>Ａ明細入力表!$F$678</f>
        <v>0</v>
      </c>
      <c r="K26" s="203">
        <f>Ａ明細入力表!$G$678</f>
        <v>0</v>
      </c>
      <c r="L26" s="204"/>
      <c r="M26" s="202" t="str">
        <f>Ａ明細入力表!$L$677</f>
        <v/>
      </c>
      <c r="N26" s="205" t="str">
        <f>Ａ明細入力表!$M$677</f>
        <v/>
      </c>
      <c r="O26" s="206">
        <f>Ａ明細入力表!P650</f>
        <v>0</v>
      </c>
      <c r="P26" s="176"/>
    </row>
    <row r="27" spans="2:16" ht="20.45" customHeight="1">
      <c r="B27" s="198" t="s">
        <v>116</v>
      </c>
      <c r="C27" s="199">
        <f>Ａ明細入力表!F688</f>
        <v>0</v>
      </c>
      <c r="D27" s="199">
        <f>Ａ明細入力表!I688</f>
        <v>0</v>
      </c>
      <c r="E27" s="199">
        <f>Ａ明細入力表!L688</f>
        <v>0</v>
      </c>
      <c r="F27" s="200">
        <f>Ａ明細入力表!S688</f>
        <v>0</v>
      </c>
      <c r="G27" s="201">
        <f>はじめに!L37</f>
        <v>0</v>
      </c>
      <c r="H27" s="202">
        <f>Ａ明細入力表!$J$715</f>
        <v>0</v>
      </c>
      <c r="I27" s="203">
        <f>Ａ明細入力表!$D$716</f>
        <v>0</v>
      </c>
      <c r="J27" s="203">
        <f>Ａ明細入力表!$F$716</f>
        <v>0</v>
      </c>
      <c r="K27" s="203">
        <f>Ａ明細入力表!$G$716</f>
        <v>0</v>
      </c>
      <c r="L27" s="204"/>
      <c r="M27" s="202" t="str">
        <f>Ａ明細入力表!$L$715</f>
        <v/>
      </c>
      <c r="N27" s="205" t="str">
        <f>Ａ明細入力表!$M$715</f>
        <v/>
      </c>
      <c r="O27" s="206">
        <f>Ａ明細入力表!P688</f>
        <v>0</v>
      </c>
      <c r="P27" s="176"/>
    </row>
    <row r="28" spans="2:16" ht="20.45" customHeight="1">
      <c r="B28" s="207" t="s">
        <v>117</v>
      </c>
      <c r="C28" s="208">
        <f>Ａ明細入力表!F726</f>
        <v>0</v>
      </c>
      <c r="D28" s="208">
        <f>Ａ明細入力表!I726</f>
        <v>0</v>
      </c>
      <c r="E28" s="208">
        <f>Ａ明細入力表!L726</f>
        <v>0</v>
      </c>
      <c r="F28" s="209">
        <f>Ａ明細入力表!S726</f>
        <v>0</v>
      </c>
      <c r="G28" s="210">
        <f>はじめに!L38</f>
        <v>0</v>
      </c>
      <c r="H28" s="211">
        <f>Ａ明細入力表!$J$753</f>
        <v>0</v>
      </c>
      <c r="I28" s="212">
        <f>Ａ明細入力表!$D$754</f>
        <v>0</v>
      </c>
      <c r="J28" s="212">
        <f>Ａ明細入力表!$F$754</f>
        <v>0</v>
      </c>
      <c r="K28" s="212">
        <f>Ａ明細入力表!$G$754</f>
        <v>0</v>
      </c>
      <c r="L28" s="213"/>
      <c r="M28" s="211" t="str">
        <f>Ａ明細入力表!$L$753</f>
        <v/>
      </c>
      <c r="N28" s="214" t="str">
        <f>Ａ明細入力表!$M$753</f>
        <v/>
      </c>
      <c r="O28" s="215">
        <f>Ａ明細入力表!P726</f>
        <v>0</v>
      </c>
      <c r="P28" s="176"/>
    </row>
    <row r="29" spans="2:16" ht="20.45" customHeight="1" thickBot="1">
      <c r="B29" s="167"/>
      <c r="C29" s="216"/>
      <c r="D29" s="216"/>
      <c r="E29" s="217" t="s">
        <v>27</v>
      </c>
      <c r="F29" s="218"/>
      <c r="G29" s="219">
        <f>IF(SUM(G9:G28)=O4,O4,"修正")</f>
        <v>0</v>
      </c>
      <c r="H29" s="220">
        <f>SUM(H9:H28)</f>
        <v>0</v>
      </c>
      <c r="I29" s="220">
        <f>SUM(I9:I28)</f>
        <v>0</v>
      </c>
      <c r="J29" s="216"/>
      <c r="K29" s="216"/>
      <c r="L29" s="347" t="s">
        <v>27</v>
      </c>
      <c r="M29" s="348"/>
      <c r="N29" s="221">
        <f>SUM(N9:N28)</f>
        <v>0</v>
      </c>
      <c r="O29" s="222" t="e">
        <f>IF(AND((N29/O4*100)-100&gt;=-1,(N29/O4*100)-100&lt;=1),O4,IF((N29/O4*100)-100&lt;-1,N29,"不一致"))</f>
        <v>#DIV/0!</v>
      </c>
    </row>
    <row r="30" spans="2:16" s="176" customFormat="1" ht="1.5" customHeight="1"/>
    <row r="31" spans="2:16">
      <c r="O31" s="223"/>
    </row>
    <row r="33" spans="2:15">
      <c r="B33" s="339" t="str">
        <f>"契約-"&amp;はじめに!E24</f>
        <v>契約-2023</v>
      </c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</row>
  </sheetData>
  <sheetProtection sheet="1" objects="1" scenarios="1"/>
  <mergeCells count="15">
    <mergeCell ref="M3:N3"/>
    <mergeCell ref="B33:O33"/>
    <mergeCell ref="D4:E4"/>
    <mergeCell ref="K4:L4"/>
    <mergeCell ref="D5:E5"/>
    <mergeCell ref="K5:L5"/>
    <mergeCell ref="L7:M7"/>
    <mergeCell ref="L29:M29"/>
    <mergeCell ref="F3:I3"/>
    <mergeCell ref="F4:J4"/>
    <mergeCell ref="E1:I2"/>
    <mergeCell ref="J1:K2"/>
    <mergeCell ref="B3:C3"/>
    <mergeCell ref="D3:E3"/>
    <mergeCell ref="K3:L3"/>
  </mergeCells>
  <phoneticPr fontId="3"/>
  <conditionalFormatting sqref="O29">
    <cfRule type="cellIs" dxfId="0" priority="1" operator="greaterThanOrEqual">
      <formula>"round(o4*1.01&gt;$n$29"</formula>
    </cfRule>
  </conditionalFormatting>
  <printOptions horizontalCentered="1"/>
  <pageMargins left="0.39370078740157483" right="0.19685039370078741" top="0.62992125984251968" bottom="0.51181102362204722" header="0.51181102362204722" footer="0.27559055118110237"/>
  <pageSetup paperSize="9" scale="95" firstPageNumber="23" orientation="landscape" useFirstPageNumber="1" r:id="rId1"/>
  <headerFooter alignWithMargins="0">
    <oddFooter xml:space="preserve">&amp;C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29</vt:i4>
      </vt:variant>
    </vt:vector>
  </HeadingPairs>
  <TitlesOfParts>
    <vt:vector size="33" baseType="lpstr">
      <vt:lpstr>はじめに</vt:lpstr>
      <vt:lpstr>Ａ明細入力表</vt:lpstr>
      <vt:lpstr>Ｂ表紙</vt:lpstr>
      <vt:lpstr>たばこ植付明細票_集計表</vt:lpstr>
      <vt:lpstr>_１バ</vt:lpstr>
      <vt:lpstr>_２バ</vt:lpstr>
      <vt:lpstr>Ａ明細入力表!Print_Area</vt:lpstr>
      <vt:lpstr>Ｂ表紙!Print_Area</vt:lpstr>
      <vt:lpstr>たばこ植付明細票_集計表!Print_Area</vt:lpstr>
      <vt:lpstr>はじめに!Print_Area</vt:lpstr>
      <vt:lpstr>Ａ明細入力表!Print_Titles</vt:lpstr>
      <vt:lpstr>Ａ明細入力表!種類</vt:lpstr>
      <vt:lpstr>種類</vt:lpstr>
      <vt:lpstr>植付1</vt:lpstr>
      <vt:lpstr>植付10</vt:lpstr>
      <vt:lpstr>植付11</vt:lpstr>
      <vt:lpstr>植付12</vt:lpstr>
      <vt:lpstr>植付13</vt:lpstr>
      <vt:lpstr>植付14</vt:lpstr>
      <vt:lpstr>植付15</vt:lpstr>
      <vt:lpstr>植付16</vt:lpstr>
      <vt:lpstr>植付17</vt:lpstr>
      <vt:lpstr>植付18</vt:lpstr>
      <vt:lpstr>植付19</vt:lpstr>
      <vt:lpstr>植付2</vt:lpstr>
      <vt:lpstr>植付20</vt:lpstr>
      <vt:lpstr>植付3</vt:lpstr>
      <vt:lpstr>植付4</vt:lpstr>
      <vt:lpstr>植付5</vt:lpstr>
      <vt:lpstr>植付6</vt:lpstr>
      <vt:lpstr>植付7</vt:lpstr>
      <vt:lpstr>植付8</vt:lpstr>
      <vt:lpstr>植付9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FTGA</dc:creator>
  <cp:lastModifiedBy>FTGA</cp:lastModifiedBy>
  <cp:lastPrinted>2019-03-19T03:56:52Z</cp:lastPrinted>
  <dcterms:created xsi:type="dcterms:W3CDTF">2003-03-18T09:34:52Z</dcterms:created>
  <dcterms:modified xsi:type="dcterms:W3CDTF">2023-03-15T01:12:59Z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dc03cde4-78f4-489d-9adc-dcd47363f9dd</vt:lpwstr>
  </property>
</Properties>
</file>